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7495" windowHeight="12210"/>
  </bookViews>
  <sheets>
    <sheet name="Titulní stránka" sheetId="16" r:id="rId1"/>
    <sheet name="Rekapitulace stavby" sheetId="1" r:id="rId2"/>
    <sheet name="0 - Ostatní a vedlejší ná..." sheetId="2" r:id="rId3"/>
    <sheet name="1 - SO 01 - Betonová hala" sheetId="3" r:id="rId4"/>
    <sheet name="2 - SO 02 - Ocelová hala" sheetId="4" r:id="rId5"/>
    <sheet name="3 - SO 03 - Hala s přístavky" sheetId="5" r:id="rId6"/>
    <sheet name="4 - SO 04 - Vrátnice" sheetId="6" r:id="rId7"/>
    <sheet name="5 - SO 05 - Sedimentační ..." sheetId="7" r:id="rId8"/>
    <sheet name="6 - SO 06 - Sedimentační ..." sheetId="8" r:id="rId9"/>
    <sheet name="7 - SO 07 - Objekt č. 1" sheetId="9" r:id="rId10"/>
    <sheet name="8 - SO 08 - Objekt č. 2" sheetId="10" r:id="rId11"/>
    <sheet name="9 - SO 09 - Oplocení" sheetId="11" r:id="rId12"/>
    <sheet name="10 - SO 10 - Areálové zpě..." sheetId="12" r:id="rId13"/>
    <sheet name="11 - SO 11 - Areálové roz..." sheetId="13" r:id="rId14"/>
    <sheet name="12 - SO 12 - Ostatní objekty" sheetId="14" r:id="rId15"/>
    <sheet name="13 - SO 13 - Kácení dřevin" sheetId="15" r:id="rId16"/>
  </sheets>
  <definedNames>
    <definedName name="__MAIN__" localSheetId="0">#REF!</definedName>
    <definedName name="__MAIN__">#REF!</definedName>
    <definedName name="__MAIN1__" localSheetId="0">#REF!</definedName>
    <definedName name="__MAIN1__">#REF!</definedName>
    <definedName name="__MvymF__" localSheetId="0">#REF!</definedName>
    <definedName name="__MvymF__">#REF!</definedName>
    <definedName name="__OobjF__" localSheetId="0">#REF!</definedName>
    <definedName name="__OobjF__">#REF!</definedName>
    <definedName name="__OoddF__" localSheetId="0">#REF!</definedName>
    <definedName name="__OoddF__">#REF!</definedName>
    <definedName name="__OradF__" localSheetId="0">#REF!</definedName>
    <definedName name="__OradF__">#REF!</definedName>
    <definedName name="_xlnm._FilterDatabase" localSheetId="2" hidden="1">'0 - Ostatní a vedlejší ná...'!$C$117:$K$157</definedName>
    <definedName name="_xlnm._FilterDatabase" localSheetId="3" hidden="1">'1 - SO 01 - Betonová hala'!$C$123:$K$166</definedName>
    <definedName name="_xlnm._FilterDatabase" localSheetId="12" hidden="1">'10 - SO 10 - Areálové zpě...'!$C$118:$K$131</definedName>
    <definedName name="_xlnm._FilterDatabase" localSheetId="13" hidden="1">'11 - SO 11 - Areálové roz...'!$C$124:$K$197</definedName>
    <definedName name="_xlnm._FilterDatabase" localSheetId="14" hidden="1">'12 - SO 12 - Ostatní objekty'!$C$119:$K$216</definedName>
    <definedName name="_xlnm._FilterDatabase" localSheetId="15" hidden="1">'13 - SO 13 - Kácení dřevin'!$C$117:$K$181</definedName>
    <definedName name="_xlnm._FilterDatabase" localSheetId="4" hidden="1">'2 - SO 02 - Ocelová hala'!$C$121:$K$156</definedName>
    <definedName name="_xlnm._FilterDatabase" localSheetId="5" hidden="1">'3 - SO 03 - Hala s přístavky'!$C$123:$K$184</definedName>
    <definedName name="_xlnm._FilterDatabase" localSheetId="6" hidden="1">'4 - SO 04 - Vrátnice'!$C$121:$K$174</definedName>
    <definedName name="_xlnm._FilterDatabase" localSheetId="7" hidden="1">'5 - SO 05 - Sedimentační ...'!$C$119:$K$161</definedName>
    <definedName name="_xlnm._FilterDatabase" localSheetId="8" hidden="1">'6 - SO 06 - Sedimentační ...'!$C$119:$K$143</definedName>
    <definedName name="_xlnm._FilterDatabase" localSheetId="9" hidden="1">'7 - SO 07 - Objekt č. 1'!$C$121:$K$155</definedName>
    <definedName name="_xlnm._FilterDatabase" localSheetId="10" hidden="1">'8 - SO 08 - Objekt č. 2'!$C$121:$K$146</definedName>
    <definedName name="_xlnm._FilterDatabase" localSheetId="11" hidden="1">'9 - SO 09 - Oplocení'!$C$119:$K$186</definedName>
    <definedName name="_xlnm.Print_Titles" localSheetId="2">'0 - Ostatní a vedlejší ná...'!$117:$117</definedName>
    <definedName name="_xlnm.Print_Titles" localSheetId="3">'1 - SO 01 - Betonová hala'!$123:$123</definedName>
    <definedName name="_xlnm.Print_Titles" localSheetId="12">'10 - SO 10 - Areálové zpě...'!$118:$118</definedName>
    <definedName name="_xlnm.Print_Titles" localSheetId="13">'11 - SO 11 - Areálové roz...'!$124:$124</definedName>
    <definedName name="_xlnm.Print_Titles" localSheetId="14">'12 - SO 12 - Ostatní objekty'!$119:$119</definedName>
    <definedName name="_xlnm.Print_Titles" localSheetId="15">'13 - SO 13 - Kácení dřevin'!$117:$117</definedName>
    <definedName name="_xlnm.Print_Titles" localSheetId="4">'2 - SO 02 - Ocelová hala'!$121:$121</definedName>
    <definedName name="_xlnm.Print_Titles" localSheetId="5">'3 - SO 03 - Hala s přístavky'!$123:$123</definedName>
    <definedName name="_xlnm.Print_Titles" localSheetId="6">'4 - SO 04 - Vrátnice'!$121:$121</definedName>
    <definedName name="_xlnm.Print_Titles" localSheetId="7">'5 - SO 05 - Sedimentační ...'!$119:$119</definedName>
    <definedName name="_xlnm.Print_Titles" localSheetId="8">'6 - SO 06 - Sedimentační ...'!$119:$119</definedName>
    <definedName name="_xlnm.Print_Titles" localSheetId="9">'7 - SO 07 - Objekt č. 1'!$121:$121</definedName>
    <definedName name="_xlnm.Print_Titles" localSheetId="10">'8 - SO 08 - Objekt č. 2'!$121:$121</definedName>
    <definedName name="_xlnm.Print_Titles" localSheetId="11">'9 - SO 09 - Oplocení'!$119:$119</definedName>
    <definedName name="_xlnm.Print_Titles" localSheetId="1">'Rekapitulace stavby'!$92:$92</definedName>
    <definedName name="_xlnm.Print_Area" localSheetId="2">'0 - Ostatní a vedlejší ná...'!$C$4:$J$76,'0 - Ostatní a vedlejší ná...'!$C$82:$J$99,'0 - Ostatní a vedlejší ná...'!$C$105:$J$157</definedName>
    <definedName name="_xlnm.Print_Area" localSheetId="3">'1 - SO 01 - Betonová hala'!$C$4:$J$76,'1 - SO 01 - Betonová hala'!$C$82:$J$105,'1 - SO 01 - Betonová hala'!$C$111:$J$166</definedName>
    <definedName name="_xlnm.Print_Area" localSheetId="12">'10 - SO 10 - Areálové zpě...'!$C$4:$J$76,'10 - SO 10 - Areálové zpě...'!$C$82:$J$100,'10 - SO 10 - Areálové zpě...'!$C$106:$J$131</definedName>
    <definedName name="_xlnm.Print_Area" localSheetId="13">'11 - SO 11 - Areálové roz...'!$C$4:$J$76,'11 - SO 11 - Areálové roz...'!$C$82:$J$106,'11 - SO 11 - Areálové roz...'!$C$112:$J$197</definedName>
    <definedName name="_xlnm.Print_Area" localSheetId="14">'12 - SO 12 - Ostatní objekty'!$C$4:$J$76,'12 - SO 12 - Ostatní objekty'!$C$82:$J$101,'12 - SO 12 - Ostatní objekty'!$C$107:$J$216</definedName>
    <definedName name="_xlnm.Print_Area" localSheetId="15">'13 - SO 13 - Kácení dřevin'!$C$4:$J$76,'13 - SO 13 - Kácení dřevin'!$C$82:$J$99,'13 - SO 13 - Kácení dřevin'!$C$105:$J$181</definedName>
    <definedName name="_xlnm.Print_Area" localSheetId="4">'2 - SO 02 - Ocelová hala'!$C$4:$J$76,'2 - SO 02 - Ocelová hala'!$C$82:$J$103,'2 - SO 02 - Ocelová hala'!$C$109:$J$156</definedName>
    <definedName name="_xlnm.Print_Area" localSheetId="5">'3 - SO 03 - Hala s přístavky'!$C$4:$J$76,'3 - SO 03 - Hala s přístavky'!$C$82:$J$105,'3 - SO 03 - Hala s přístavky'!$C$111:$J$184</definedName>
    <definedName name="_xlnm.Print_Area" localSheetId="6">'4 - SO 04 - Vrátnice'!$C$4:$J$76,'4 - SO 04 - Vrátnice'!$C$82:$J$103,'4 - SO 04 - Vrátnice'!$C$109:$J$174</definedName>
    <definedName name="_xlnm.Print_Area" localSheetId="7">'5 - SO 05 - Sedimentační ...'!$C$4:$J$76,'5 - SO 05 - Sedimentační ...'!$C$82:$J$101,'5 - SO 05 - Sedimentační ...'!$C$107:$J$161</definedName>
    <definedName name="_xlnm.Print_Area" localSheetId="8">'6 - SO 06 - Sedimentační ...'!$C$4:$J$76,'6 - SO 06 - Sedimentační ...'!$C$82:$J$101,'6 - SO 06 - Sedimentační ...'!$C$107:$J$143</definedName>
    <definedName name="_xlnm.Print_Area" localSheetId="9">'7 - SO 07 - Objekt č. 1'!$C$4:$J$76,'7 - SO 07 - Objekt č. 1'!$C$82:$J$103,'7 - SO 07 - Objekt č. 1'!$C$109:$J$155</definedName>
    <definedName name="_xlnm.Print_Area" localSheetId="10">'8 - SO 08 - Objekt č. 2'!$C$4:$J$76,'8 - SO 08 - Objekt č. 2'!$C$82:$J$103,'8 - SO 08 - Objekt č. 2'!$C$109:$J$146</definedName>
    <definedName name="_xlnm.Print_Area" localSheetId="11">'9 - SO 09 - Oplocení'!$C$4:$J$76,'9 - SO 09 - Oplocení'!$C$82:$J$101,'9 - SO 09 - Oplocení'!$C$107:$J$186</definedName>
    <definedName name="_xlnm.Print_Area" localSheetId="1">'Rekapitulace stavby'!$D$4:$AO$76,'Rekapitulace stavby'!$C$82:$AQ$109</definedName>
  </definedNames>
  <calcPr calcId="145621"/>
</workbook>
</file>

<file path=xl/calcChain.xml><?xml version="1.0" encoding="utf-8"?>
<calcChain xmlns="http://schemas.openxmlformats.org/spreadsheetml/2006/main">
  <c r="J37" i="15" l="1"/>
  <c r="J36" i="15"/>
  <c r="AY108" i="1"/>
  <c r="J35" i="15"/>
  <c r="AX108" i="1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1" i="15"/>
  <c r="BH171" i="15"/>
  <c r="BG171" i="15"/>
  <c r="BF171" i="15"/>
  <c r="T171" i="15"/>
  <c r="R171" i="15"/>
  <c r="P171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8" i="15"/>
  <c r="BH168" i="15"/>
  <c r="BG168" i="15"/>
  <c r="BF168" i="15"/>
  <c r="T168" i="15"/>
  <c r="R168" i="15"/>
  <c r="P168" i="15"/>
  <c r="BI167" i="15"/>
  <c r="BH167" i="15"/>
  <c r="BG167" i="15"/>
  <c r="BF167" i="15"/>
  <c r="T167" i="15"/>
  <c r="R167" i="15"/>
  <c r="P167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3" i="15"/>
  <c r="BH123" i="15"/>
  <c r="BG123" i="15"/>
  <c r="BF123" i="15"/>
  <c r="T123" i="15"/>
  <c r="R123" i="15"/>
  <c r="P123" i="15"/>
  <c r="BI121" i="15"/>
  <c r="BH121" i="15"/>
  <c r="BG121" i="15"/>
  <c r="BF121" i="15"/>
  <c r="T121" i="15"/>
  <c r="R121" i="15"/>
  <c r="P121" i="15"/>
  <c r="J115" i="15"/>
  <c r="J114" i="15"/>
  <c r="F114" i="15"/>
  <c r="F112" i="15"/>
  <c r="E110" i="15"/>
  <c r="J92" i="15"/>
  <c r="J91" i="15"/>
  <c r="F91" i="15"/>
  <c r="F89" i="15"/>
  <c r="E87" i="15"/>
  <c r="J18" i="15"/>
  <c r="E18" i="15"/>
  <c r="F115" i="15" s="1"/>
  <c r="J17" i="15"/>
  <c r="J12" i="15"/>
  <c r="J112" i="15"/>
  <c r="E7" i="15"/>
  <c r="E108" i="15"/>
  <c r="J37" i="14"/>
  <c r="J36" i="14"/>
  <c r="AY107" i="1" s="1"/>
  <c r="J35" i="14"/>
  <c r="AX107" i="1" s="1"/>
  <c r="BI216" i="14"/>
  <c r="BH216" i="14"/>
  <c r="BG216" i="14"/>
  <c r="BF216" i="14"/>
  <c r="T216" i="14"/>
  <c r="R216" i="14"/>
  <c r="P216" i="14"/>
  <c r="BI215" i="14"/>
  <c r="BH215" i="14"/>
  <c r="BG215" i="14"/>
  <c r="BF215" i="14"/>
  <c r="T215" i="14"/>
  <c r="R215" i="14"/>
  <c r="P215" i="14"/>
  <c r="BI214" i="14"/>
  <c r="BH214" i="14"/>
  <c r="BG214" i="14"/>
  <c r="BF214" i="14"/>
  <c r="T214" i="14"/>
  <c r="R214" i="14"/>
  <c r="P214" i="14"/>
  <c r="BI213" i="14"/>
  <c r="BH213" i="14"/>
  <c r="BG213" i="14"/>
  <c r="BF213" i="14"/>
  <c r="T213" i="14"/>
  <c r="R213" i="14"/>
  <c r="P213" i="14"/>
  <c r="BI211" i="14"/>
  <c r="BH211" i="14"/>
  <c r="BG211" i="14"/>
  <c r="BF211" i="14"/>
  <c r="T211" i="14"/>
  <c r="R211" i="14"/>
  <c r="P211" i="14"/>
  <c r="BI210" i="14"/>
  <c r="BH210" i="14"/>
  <c r="BG210" i="14"/>
  <c r="BF210" i="14"/>
  <c r="T210" i="14"/>
  <c r="R210" i="14"/>
  <c r="P210" i="14"/>
  <c r="BI209" i="14"/>
  <c r="BH209" i="14"/>
  <c r="BG209" i="14"/>
  <c r="BF209" i="14"/>
  <c r="T209" i="14"/>
  <c r="R209" i="14"/>
  <c r="P209" i="14"/>
  <c r="BI207" i="14"/>
  <c r="BH207" i="14"/>
  <c r="BG207" i="14"/>
  <c r="BF207" i="14"/>
  <c r="T207" i="14"/>
  <c r="R207" i="14"/>
  <c r="P207" i="14"/>
  <c r="BI206" i="14"/>
  <c r="BH206" i="14"/>
  <c r="BG206" i="14"/>
  <c r="BF206" i="14"/>
  <c r="T206" i="14"/>
  <c r="R206" i="14"/>
  <c r="P20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0" i="14"/>
  <c r="BH190" i="14"/>
  <c r="BG190" i="14"/>
  <c r="BF190" i="14"/>
  <c r="T190" i="14"/>
  <c r="R190" i="14"/>
  <c r="P190" i="14"/>
  <c r="BI188" i="14"/>
  <c r="BH188" i="14"/>
  <c r="BG188" i="14"/>
  <c r="BF188" i="14"/>
  <c r="T188" i="14"/>
  <c r="R188" i="14"/>
  <c r="P188" i="14"/>
  <c r="BI187" i="14"/>
  <c r="BH187" i="14"/>
  <c r="BG187" i="14"/>
  <c r="BF187" i="14"/>
  <c r="T187" i="14"/>
  <c r="R187" i="14"/>
  <c r="P187" i="14"/>
  <c r="BI180" i="14"/>
  <c r="BH180" i="14"/>
  <c r="BG180" i="14"/>
  <c r="BF180" i="14"/>
  <c r="T180" i="14"/>
  <c r="R180" i="14"/>
  <c r="P180" i="14"/>
  <c r="BI159" i="14"/>
  <c r="BH159" i="14"/>
  <c r="BG159" i="14"/>
  <c r="BF159" i="14"/>
  <c r="T159" i="14"/>
  <c r="R159" i="14"/>
  <c r="P159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4" i="14"/>
  <c r="BH134" i="14"/>
  <c r="BG134" i="14"/>
  <c r="BF134" i="14"/>
  <c r="T134" i="14"/>
  <c r="R134" i="14"/>
  <c r="P134" i="14"/>
  <c r="BI126" i="14"/>
  <c r="BH126" i="14"/>
  <c r="BG126" i="14"/>
  <c r="BF126" i="14"/>
  <c r="T126" i="14"/>
  <c r="R126" i="14"/>
  <c r="P126" i="14"/>
  <c r="BI123" i="14"/>
  <c r="BH123" i="14"/>
  <c r="BG123" i="14"/>
  <c r="BF123" i="14"/>
  <c r="T123" i="14"/>
  <c r="R123" i="14"/>
  <c r="P123" i="14"/>
  <c r="J117" i="14"/>
  <c r="J116" i="14"/>
  <c r="F116" i="14"/>
  <c r="F114" i="14"/>
  <c r="E112" i="14"/>
  <c r="J92" i="14"/>
  <c r="J91" i="14"/>
  <c r="F91" i="14"/>
  <c r="F89" i="14"/>
  <c r="E87" i="14"/>
  <c r="J18" i="14"/>
  <c r="E18" i="14"/>
  <c r="F92" i="14" s="1"/>
  <c r="J17" i="14"/>
  <c r="J12" i="14"/>
  <c r="J114" i="14"/>
  <c r="E7" i="14"/>
  <c r="E110" i="14"/>
  <c r="J37" i="13"/>
  <c r="J36" i="13"/>
  <c r="AY106" i="1" s="1"/>
  <c r="J35" i="13"/>
  <c r="AX106" i="1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3" i="13"/>
  <c r="BH193" i="13"/>
  <c r="BG193" i="13"/>
  <c r="BF193" i="13"/>
  <c r="T193" i="13"/>
  <c r="R193" i="13"/>
  <c r="P193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0" i="13"/>
  <c r="BH170" i="13"/>
  <c r="BG170" i="13"/>
  <c r="BF170" i="13"/>
  <c r="T170" i="13"/>
  <c r="R170" i="13"/>
  <c r="P170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2" i="13"/>
  <c r="BH162" i="13"/>
  <c r="BG162" i="13"/>
  <c r="BF162" i="13"/>
  <c r="T162" i="13"/>
  <c r="R162" i="13"/>
  <c r="P162" i="13"/>
  <c r="BI160" i="13"/>
  <c r="BH160" i="13"/>
  <c r="BG160" i="13"/>
  <c r="BF160" i="13"/>
  <c r="T160" i="13"/>
  <c r="T159" i="13"/>
  <c r="R160" i="13"/>
  <c r="R159" i="13" s="1"/>
  <c r="P160" i="13"/>
  <c r="P159" i="13"/>
  <c r="BI153" i="13"/>
  <c r="BH153" i="13"/>
  <c r="BG153" i="13"/>
  <c r="BF153" i="13"/>
  <c r="T153" i="13"/>
  <c r="T152" i="13" s="1"/>
  <c r="R153" i="13"/>
  <c r="R152" i="13"/>
  <c r="P153" i="13"/>
  <c r="P152" i="13"/>
  <c r="BI150" i="13"/>
  <c r="BH150" i="13"/>
  <c r="BG150" i="13"/>
  <c r="BF150" i="13"/>
  <c r="T150" i="13"/>
  <c r="R150" i="13"/>
  <c r="P150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38" i="13"/>
  <c r="BH138" i="13"/>
  <c r="BG138" i="13"/>
  <c r="BF138" i="13"/>
  <c r="T138" i="13"/>
  <c r="R138" i="13"/>
  <c r="P138" i="13"/>
  <c r="BI133" i="13"/>
  <c r="BH133" i="13"/>
  <c r="BG133" i="13"/>
  <c r="BF133" i="13"/>
  <c r="T133" i="13"/>
  <c r="R133" i="13"/>
  <c r="P133" i="13"/>
  <c r="BI128" i="13"/>
  <c r="BH128" i="13"/>
  <c r="BG128" i="13"/>
  <c r="BF128" i="13"/>
  <c r="T128" i="13"/>
  <c r="R128" i="13"/>
  <c r="P128" i="13"/>
  <c r="J122" i="13"/>
  <c r="J121" i="13"/>
  <c r="F121" i="13"/>
  <c r="F119" i="13"/>
  <c r="E117" i="13"/>
  <c r="J92" i="13"/>
  <c r="J91" i="13"/>
  <c r="F91" i="13"/>
  <c r="F89" i="13"/>
  <c r="E87" i="13"/>
  <c r="J18" i="13"/>
  <c r="E18" i="13"/>
  <c r="F92" i="13"/>
  <c r="J17" i="13"/>
  <c r="J12" i="13"/>
  <c r="J89" i="13"/>
  <c r="E7" i="13"/>
  <c r="E85" i="13"/>
  <c r="J37" i="12"/>
  <c r="J36" i="12"/>
  <c r="AY105" i="1"/>
  <c r="J35" i="12"/>
  <c r="AX105" i="1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J116" i="12"/>
  <c r="J115" i="12"/>
  <c r="F115" i="12"/>
  <c r="F113" i="12"/>
  <c r="E111" i="12"/>
  <c r="J92" i="12"/>
  <c r="J91" i="12"/>
  <c r="F91" i="12"/>
  <c r="F89" i="12"/>
  <c r="E87" i="12"/>
  <c r="J18" i="12"/>
  <c r="E18" i="12"/>
  <c r="F116" i="12" s="1"/>
  <c r="J17" i="12"/>
  <c r="J12" i="12"/>
  <c r="J113" i="12"/>
  <c r="E7" i="12"/>
  <c r="E109" i="12"/>
  <c r="J37" i="11"/>
  <c r="J36" i="11"/>
  <c r="AY104" i="1"/>
  <c r="J35" i="11"/>
  <c r="AX104" i="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68" i="11"/>
  <c r="BH168" i="11"/>
  <c r="BG168" i="11"/>
  <c r="BF168" i="11"/>
  <c r="T168" i="11"/>
  <c r="R168" i="11"/>
  <c r="P168" i="11"/>
  <c r="BI162" i="11"/>
  <c r="BH162" i="11"/>
  <c r="BG162" i="11"/>
  <c r="BF162" i="11"/>
  <c r="T162" i="11"/>
  <c r="R162" i="11"/>
  <c r="P162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3" i="11"/>
  <c r="BH133" i="11"/>
  <c r="BG133" i="11"/>
  <c r="BF133" i="11"/>
  <c r="T133" i="11"/>
  <c r="R133" i="11"/>
  <c r="P133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J117" i="11"/>
  <c r="J116" i="11"/>
  <c r="F116" i="11"/>
  <c r="F114" i="11"/>
  <c r="E112" i="11"/>
  <c r="J92" i="11"/>
  <c r="J91" i="11"/>
  <c r="F91" i="11"/>
  <c r="F89" i="11"/>
  <c r="E87" i="11"/>
  <c r="J18" i="11"/>
  <c r="E18" i="11"/>
  <c r="F117" i="11"/>
  <c r="J17" i="11"/>
  <c r="J12" i="11"/>
  <c r="J89" i="11"/>
  <c r="E7" i="11"/>
  <c r="E110" i="11" s="1"/>
  <c r="J37" i="10"/>
  <c r="J36" i="10"/>
  <c r="AY103" i="1"/>
  <c r="J35" i="10"/>
  <c r="AX103" i="1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9" i="10"/>
  <c r="J118" i="10"/>
  <c r="F118" i="10"/>
  <c r="F116" i="10"/>
  <c r="E114" i="10"/>
  <c r="J92" i="10"/>
  <c r="J91" i="10"/>
  <c r="F91" i="10"/>
  <c r="F89" i="10"/>
  <c r="E87" i="10"/>
  <c r="J18" i="10"/>
  <c r="E18" i="10"/>
  <c r="F119" i="10"/>
  <c r="J17" i="10"/>
  <c r="J12" i="10"/>
  <c r="J116" i="10"/>
  <c r="E7" i="10"/>
  <c r="E112" i="10"/>
  <c r="J37" i="9"/>
  <c r="J36" i="9"/>
  <c r="AY102" i="1"/>
  <c r="J35" i="9"/>
  <c r="AX102" i="1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7" i="9"/>
  <c r="BH137" i="9"/>
  <c r="BG137" i="9"/>
  <c r="BF137" i="9"/>
  <c r="T137" i="9"/>
  <c r="R137" i="9"/>
  <c r="P137" i="9"/>
  <c r="BI133" i="9"/>
  <c r="BH133" i="9"/>
  <c r="BG133" i="9"/>
  <c r="BF133" i="9"/>
  <c r="T133" i="9"/>
  <c r="R133" i="9"/>
  <c r="P133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9" i="9"/>
  <c r="J118" i="9"/>
  <c r="F118" i="9"/>
  <c r="F116" i="9"/>
  <c r="E114" i="9"/>
  <c r="J92" i="9"/>
  <c r="J91" i="9"/>
  <c r="F91" i="9"/>
  <c r="F89" i="9"/>
  <c r="E87" i="9"/>
  <c r="J18" i="9"/>
  <c r="E18" i="9"/>
  <c r="F92" i="9" s="1"/>
  <c r="J17" i="9"/>
  <c r="J12" i="9"/>
  <c r="J116" i="9"/>
  <c r="E7" i="9"/>
  <c r="E112" i="9"/>
  <c r="J37" i="8"/>
  <c r="J36" i="8"/>
  <c r="AY101" i="1" s="1"/>
  <c r="J35" i="8"/>
  <c r="AX101" i="1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J117" i="8"/>
  <c r="J116" i="8"/>
  <c r="F116" i="8"/>
  <c r="F114" i="8"/>
  <c r="E112" i="8"/>
  <c r="J92" i="8"/>
  <c r="J91" i="8"/>
  <c r="F91" i="8"/>
  <c r="F89" i="8"/>
  <c r="E87" i="8"/>
  <c r="J18" i="8"/>
  <c r="E18" i="8"/>
  <c r="F92" i="8"/>
  <c r="J17" i="8"/>
  <c r="J12" i="8"/>
  <c r="J114" i="8"/>
  <c r="E7" i="8"/>
  <c r="E110" i="8"/>
  <c r="J37" i="7"/>
  <c r="J36" i="7"/>
  <c r="AY100" i="1" s="1"/>
  <c r="J35" i="7"/>
  <c r="AX100" i="1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29" i="7"/>
  <c r="BH129" i="7"/>
  <c r="BG129" i="7"/>
  <c r="BF129" i="7"/>
  <c r="T129" i="7"/>
  <c r="T126" i="7" s="1"/>
  <c r="R129" i="7"/>
  <c r="R126" i="7" s="1"/>
  <c r="P129" i="7"/>
  <c r="P126" i="7" s="1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J117" i="7"/>
  <c r="J116" i="7"/>
  <c r="F116" i="7"/>
  <c r="F114" i="7"/>
  <c r="E112" i="7"/>
  <c r="J92" i="7"/>
  <c r="J91" i="7"/>
  <c r="F91" i="7"/>
  <c r="F89" i="7"/>
  <c r="E87" i="7"/>
  <c r="J18" i="7"/>
  <c r="E18" i="7"/>
  <c r="F117" i="7"/>
  <c r="J17" i="7"/>
  <c r="J12" i="7"/>
  <c r="J114" i="7" s="1"/>
  <c r="E7" i="7"/>
  <c r="E85" i="7"/>
  <c r="J37" i="6"/>
  <c r="J36" i="6"/>
  <c r="AY99" i="1"/>
  <c r="J35" i="6"/>
  <c r="AX99" i="1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4" i="6"/>
  <c r="BH144" i="6"/>
  <c r="BG144" i="6"/>
  <c r="BF144" i="6"/>
  <c r="T144" i="6"/>
  <c r="R144" i="6"/>
  <c r="P144" i="6"/>
  <c r="BI137" i="6"/>
  <c r="BH137" i="6"/>
  <c r="BG137" i="6"/>
  <c r="BF137" i="6"/>
  <c r="T137" i="6"/>
  <c r="R137" i="6"/>
  <c r="P137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/>
  <c r="J17" i="6"/>
  <c r="J12" i="6"/>
  <c r="J89" i="6"/>
  <c r="E7" i="6"/>
  <c r="E112" i="6"/>
  <c r="J37" i="5"/>
  <c r="J36" i="5"/>
  <c r="AY98" i="1"/>
  <c r="J35" i="5"/>
  <c r="AX98" i="1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77" i="5"/>
  <c r="BH177" i="5"/>
  <c r="BG177" i="5"/>
  <c r="BF177" i="5"/>
  <c r="T177" i="5"/>
  <c r="T176" i="5" s="1"/>
  <c r="T175" i="5" s="1"/>
  <c r="R177" i="5"/>
  <c r="R176" i="5"/>
  <c r="R175" i="5"/>
  <c r="P177" i="5"/>
  <c r="P176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92" i="5"/>
  <c r="J17" i="5"/>
  <c r="J12" i="5"/>
  <c r="J118" i="5"/>
  <c r="E7" i="5"/>
  <c r="E114" i="5"/>
  <c r="J37" i="4"/>
  <c r="J36" i="4"/>
  <c r="AY97" i="1"/>
  <c r="J35" i="4"/>
  <c r="AX97" i="1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R135" i="4"/>
  <c r="P135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92" i="4"/>
  <c r="J17" i="4"/>
  <c r="J12" i="4"/>
  <c r="J116" i="4"/>
  <c r="E7" i="4"/>
  <c r="E112" i="4"/>
  <c r="J37" i="3"/>
  <c r="J36" i="3"/>
  <c r="AY96" i="1"/>
  <c r="J35" i="3"/>
  <c r="AX96" i="1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T160" i="3" s="1"/>
  <c r="T159" i="3" s="1"/>
  <c r="R161" i="3"/>
  <c r="R160" i="3"/>
  <c r="R159" i="3"/>
  <c r="P161" i="3"/>
  <c r="P160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/>
  <c r="J17" i="3"/>
  <c r="J12" i="3"/>
  <c r="J89" i="3" s="1"/>
  <c r="E7" i="3"/>
  <c r="E114" i="3"/>
  <c r="J37" i="2"/>
  <c r="J36" i="2"/>
  <c r="AY95" i="1"/>
  <c r="J35" i="2"/>
  <c r="AX95" i="1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112" i="2"/>
  <c r="E7" i="2"/>
  <c r="E85" i="2"/>
  <c r="L90" i="1"/>
  <c r="AM90" i="1"/>
  <c r="AM89" i="1"/>
  <c r="L89" i="1"/>
  <c r="AM87" i="1"/>
  <c r="L87" i="1"/>
  <c r="L85" i="1"/>
  <c r="L84" i="1"/>
  <c r="BK180" i="15"/>
  <c r="J178" i="15"/>
  <c r="BK174" i="15"/>
  <c r="J172" i="15"/>
  <c r="J169" i="15"/>
  <c r="BK165" i="15"/>
  <c r="BK158" i="15"/>
  <c r="BK154" i="15"/>
  <c r="J152" i="15"/>
  <c r="J150" i="15"/>
  <c r="J148" i="15"/>
  <c r="J144" i="15"/>
  <c r="BK140" i="15"/>
  <c r="BK138" i="15"/>
  <c r="J137" i="15"/>
  <c r="J136" i="15"/>
  <c r="BK133" i="15"/>
  <c r="J131" i="15"/>
  <c r="BK130" i="15"/>
  <c r="J128" i="15"/>
  <c r="BK127" i="15"/>
  <c r="J126" i="15"/>
  <c r="BK123" i="15"/>
  <c r="J121" i="15"/>
  <c r="BK216" i="14"/>
  <c r="BK214" i="14"/>
  <c r="J211" i="14"/>
  <c r="J210" i="14"/>
  <c r="J209" i="14"/>
  <c r="J194" i="14"/>
  <c r="J190" i="14"/>
  <c r="BK188" i="14"/>
  <c r="J180" i="14"/>
  <c r="J159" i="14"/>
  <c r="J148" i="14"/>
  <c r="BK142" i="14"/>
  <c r="J140" i="14"/>
  <c r="BK134" i="14"/>
  <c r="J196" i="13"/>
  <c r="J193" i="13"/>
  <c r="J191" i="13"/>
  <c r="J190" i="13"/>
  <c r="J189" i="13"/>
  <c r="BK160" i="15"/>
  <c r="BK146" i="15"/>
  <c r="BK143" i="15"/>
  <c r="BK139" i="15"/>
  <c r="BK134" i="15"/>
  <c r="J127" i="15"/>
  <c r="J125" i="15"/>
  <c r="J214" i="14"/>
  <c r="BK211" i="14"/>
  <c r="J207" i="14"/>
  <c r="J206" i="14"/>
  <c r="BK187" i="14"/>
  <c r="J149" i="14"/>
  <c r="BK148" i="14"/>
  <c r="BK126" i="14"/>
  <c r="J186" i="13"/>
  <c r="J185" i="13"/>
  <c r="BK184" i="13"/>
  <c r="J182" i="13"/>
  <c r="J181" i="13"/>
  <c r="BK179" i="13"/>
  <c r="J178" i="13"/>
  <c r="BK170" i="13"/>
  <c r="J167" i="13"/>
  <c r="J166" i="13"/>
  <c r="BK147" i="13"/>
  <c r="J133" i="13"/>
  <c r="J130" i="12"/>
  <c r="BK125" i="12"/>
  <c r="BK122" i="12"/>
  <c r="BK180" i="11"/>
  <c r="BK179" i="11"/>
  <c r="J168" i="11"/>
  <c r="BK127" i="11"/>
  <c r="J181" i="15"/>
  <c r="J180" i="15"/>
  <c r="J176" i="15"/>
  <c r="BK172" i="15"/>
  <c r="J171" i="15"/>
  <c r="BK170" i="15"/>
  <c r="BK168" i="15"/>
  <c r="BK167" i="15"/>
  <c r="BK163" i="15"/>
  <c r="J160" i="15"/>
  <c r="J158" i="15"/>
  <c r="J156" i="15"/>
  <c r="BK150" i="15"/>
  <c r="J146" i="15"/>
  <c r="BK144" i="15"/>
  <c r="J142" i="15"/>
  <c r="J139" i="15"/>
  <c r="BK136" i="15"/>
  <c r="J135" i="15"/>
  <c r="J134" i="15"/>
  <c r="BK132" i="15"/>
  <c r="BK131" i="15"/>
  <c r="J130" i="15"/>
  <c r="BK128" i="15"/>
  <c r="BK126" i="15"/>
  <c r="J123" i="15"/>
  <c r="J216" i="14"/>
  <c r="J215" i="14"/>
  <c r="J213" i="14"/>
  <c r="BK207" i="14"/>
  <c r="BK192" i="14"/>
  <c r="J188" i="14"/>
  <c r="J187" i="14"/>
  <c r="BK159" i="14"/>
  <c r="BK149" i="14"/>
  <c r="BK140" i="14"/>
  <c r="BK123" i="14"/>
  <c r="J197" i="13"/>
  <c r="BK191" i="13"/>
  <c r="BK190" i="13"/>
  <c r="BK189" i="13"/>
  <c r="J137" i="10"/>
  <c r="J133" i="10"/>
  <c r="J128" i="10"/>
  <c r="J126" i="10"/>
  <c r="BK154" i="9"/>
  <c r="J149" i="9"/>
  <c r="BK146" i="9"/>
  <c r="J145" i="9"/>
  <c r="BK137" i="9"/>
  <c r="BK128" i="9"/>
  <c r="J168" i="6"/>
  <c r="J149" i="6"/>
  <c r="J137" i="6"/>
  <c r="J126" i="6"/>
  <c r="BK183" i="5"/>
  <c r="J172" i="5"/>
  <c r="J171" i="5"/>
  <c r="J168" i="5"/>
  <c r="BK167" i="5"/>
  <c r="BK128" i="5"/>
  <c r="BK150" i="4"/>
  <c r="BK147" i="4"/>
  <c r="BK145" i="4"/>
  <c r="J144" i="4"/>
  <c r="J141" i="4"/>
  <c r="J135" i="4"/>
  <c r="BK165" i="3"/>
  <c r="BK155" i="3"/>
  <c r="J143" i="3"/>
  <c r="BK137" i="3"/>
  <c r="BK127" i="3"/>
  <c r="BK134" i="2"/>
  <c r="BK129" i="2"/>
  <c r="J126" i="2"/>
  <c r="BK124" i="2"/>
  <c r="BK181" i="15"/>
  <c r="BK178" i="15"/>
  <c r="BK176" i="15"/>
  <c r="J174" i="15"/>
  <c r="BK171" i="15"/>
  <c r="J170" i="15"/>
  <c r="BK169" i="15"/>
  <c r="J168" i="15"/>
  <c r="J167" i="15"/>
  <c r="J165" i="15"/>
  <c r="J163" i="15"/>
  <c r="BK156" i="15"/>
  <c r="J154" i="15"/>
  <c r="BK152" i="15"/>
  <c r="BK148" i="15"/>
  <c r="J143" i="15"/>
  <c r="BK142" i="15"/>
  <c r="J140" i="15"/>
  <c r="J138" i="15"/>
  <c r="BK137" i="15"/>
  <c r="BK135" i="15"/>
  <c r="J133" i="15"/>
  <c r="J132" i="15"/>
  <c r="BK125" i="15"/>
  <c r="BK121" i="15"/>
  <c r="BK215" i="14"/>
  <c r="BK213" i="14"/>
  <c r="BK210" i="14"/>
  <c r="BK209" i="14"/>
  <c r="BK206" i="14"/>
  <c r="BK194" i="14"/>
  <c r="J192" i="14"/>
  <c r="BK190" i="14"/>
  <c r="BK180" i="14"/>
  <c r="J142" i="14"/>
  <c r="J134" i="14"/>
  <c r="J126" i="14"/>
  <c r="J123" i="14"/>
  <c r="BK197" i="13"/>
  <c r="BK196" i="13"/>
  <c r="BK193" i="13"/>
  <c r="BK186" i="13"/>
  <c r="BK185" i="13"/>
  <c r="J184" i="13"/>
  <c r="BK182" i="13"/>
  <c r="BK181" i="13"/>
  <c r="J179" i="13"/>
  <c r="BK178" i="13"/>
  <c r="BK176" i="13"/>
  <c r="J176" i="13"/>
  <c r="J170" i="13"/>
  <c r="BK167" i="13"/>
  <c r="BK162" i="13"/>
  <c r="J160" i="13"/>
  <c r="BK153" i="13"/>
  <c r="BK150" i="13"/>
  <c r="BK144" i="13"/>
  <c r="BK138" i="13"/>
  <c r="J131" i="12"/>
  <c r="BK130" i="12"/>
  <c r="J125" i="12"/>
  <c r="BK123" i="12"/>
  <c r="J185" i="11"/>
  <c r="BK184" i="11"/>
  <c r="J180" i="11"/>
  <c r="J179" i="11"/>
  <c r="J175" i="11"/>
  <c r="J154" i="11"/>
  <c r="J152" i="11"/>
  <c r="J143" i="11"/>
  <c r="J124" i="11"/>
  <c r="J123" i="11"/>
  <c r="J146" i="10"/>
  <c r="BK145" i="10"/>
  <c r="BK142" i="10"/>
  <c r="J141" i="10"/>
  <c r="J139" i="10"/>
  <c r="J138" i="10"/>
  <c r="BK136" i="10"/>
  <c r="BK128" i="10"/>
  <c r="BK126" i="10"/>
  <c r="J125" i="10"/>
  <c r="BK155" i="9"/>
  <c r="J147" i="9"/>
  <c r="J146" i="9"/>
  <c r="BK145" i="9"/>
  <c r="BK144" i="9"/>
  <c r="J133" i="9"/>
  <c r="J126" i="9"/>
  <c r="J125" i="9"/>
  <c r="J141" i="8"/>
  <c r="BK140" i="8"/>
  <c r="J138" i="8"/>
  <c r="BK127" i="8"/>
  <c r="J124" i="8"/>
  <c r="J123" i="8"/>
  <c r="BK159" i="7"/>
  <c r="J158" i="7"/>
  <c r="J157" i="7"/>
  <c r="J128" i="7"/>
  <c r="J127" i="7"/>
  <c r="BK125" i="7"/>
  <c r="BK174" i="6"/>
  <c r="J169" i="6"/>
  <c r="BK168" i="6"/>
  <c r="BK166" i="6"/>
  <c r="BK165" i="6"/>
  <c r="BK164" i="6"/>
  <c r="J163" i="6"/>
  <c r="J158" i="6"/>
  <c r="BK151" i="6"/>
  <c r="BK149" i="6"/>
  <c r="BK137" i="6"/>
  <c r="BK129" i="6"/>
  <c r="J128" i="6"/>
  <c r="J125" i="6"/>
  <c r="J184" i="5"/>
  <c r="BK177" i="5"/>
  <c r="BK174" i="5"/>
  <c r="BK171" i="5"/>
  <c r="BK169" i="5"/>
  <c r="BK168" i="5"/>
  <c r="J166" i="5"/>
  <c r="BK165" i="5"/>
  <c r="J158" i="5"/>
  <c r="BK156" i="5"/>
  <c r="BK152" i="5"/>
  <c r="BK148" i="5"/>
  <c r="BK146" i="5"/>
  <c r="J140" i="5"/>
  <c r="BK138" i="5"/>
  <c r="BK130" i="5"/>
  <c r="J128" i="5"/>
  <c r="J127" i="5"/>
  <c r="BK156" i="4"/>
  <c r="BK152" i="4"/>
  <c r="J149" i="4"/>
  <c r="J147" i="4"/>
  <c r="J146" i="4"/>
  <c r="BK126" i="4"/>
  <c r="BK125" i="4"/>
  <c r="BK166" i="3"/>
  <c r="J165" i="3"/>
  <c r="J161" i="3"/>
  <c r="J158" i="3"/>
  <c r="BK156" i="3"/>
  <c r="J155" i="3"/>
  <c r="BK152" i="3"/>
  <c r="J151" i="3"/>
  <c r="BK148" i="3"/>
  <c r="J145" i="3"/>
  <c r="BK143" i="3"/>
  <c r="BK141" i="3"/>
  <c r="BK130" i="3"/>
  <c r="J128" i="3"/>
  <c r="J154" i="2"/>
  <c r="J146" i="2"/>
  <c r="J142" i="2"/>
  <c r="J129" i="2"/>
  <c r="J127" i="2"/>
  <c r="BK126" i="2"/>
  <c r="J125" i="2"/>
  <c r="BK120" i="2"/>
  <c r="BK166" i="13"/>
  <c r="J162" i="13"/>
  <c r="BK160" i="13"/>
  <c r="J153" i="13"/>
  <c r="J147" i="13"/>
  <c r="J144" i="13"/>
  <c r="BK128" i="13"/>
  <c r="J128" i="12"/>
  <c r="BK127" i="12"/>
  <c r="J126" i="12"/>
  <c r="BK183" i="11"/>
  <c r="J177" i="11"/>
  <c r="BK176" i="11"/>
  <c r="J162" i="11"/>
  <c r="J146" i="11"/>
  <c r="BK143" i="11"/>
  <c r="J133" i="11"/>
  <c r="BK124" i="11"/>
  <c r="BK123" i="11"/>
  <c r="BK146" i="10"/>
  <c r="J145" i="10"/>
  <c r="J142" i="10"/>
  <c r="BK141" i="10"/>
  <c r="BK139" i="10"/>
  <c r="BK138" i="10"/>
  <c r="BK137" i="10"/>
  <c r="J136" i="10"/>
  <c r="BK133" i="10"/>
  <c r="BK125" i="10"/>
  <c r="BK150" i="9"/>
  <c r="BK149" i="9"/>
  <c r="BK147" i="9"/>
  <c r="J144" i="9"/>
  <c r="J141" i="9"/>
  <c r="J137" i="9"/>
  <c r="BK133" i="9"/>
  <c r="J128" i="9"/>
  <c r="BK126" i="9"/>
  <c r="BK125" i="9"/>
  <c r="BK143" i="8"/>
  <c r="BK141" i="8"/>
  <c r="J140" i="8"/>
  <c r="BK139" i="8"/>
  <c r="BK138" i="8"/>
  <c r="J128" i="8"/>
  <c r="J127" i="8"/>
  <c r="BK126" i="8"/>
  <c r="J126" i="8"/>
  <c r="BK124" i="8"/>
  <c r="BK123" i="8"/>
  <c r="J159" i="7"/>
  <c r="BK158" i="7"/>
  <c r="J156" i="7"/>
  <c r="J129" i="7"/>
  <c r="BK128" i="7"/>
  <c r="BK127" i="7"/>
  <c r="BK123" i="7"/>
  <c r="J174" i="6"/>
  <c r="BK173" i="6"/>
  <c r="BK169" i="6"/>
  <c r="J166" i="6"/>
  <c r="J164" i="6"/>
  <c r="BK158" i="6"/>
  <c r="J156" i="6"/>
  <c r="J151" i="6"/>
  <c r="J144" i="6"/>
  <c r="J129" i="6"/>
  <c r="BK128" i="6"/>
  <c r="BK126" i="6"/>
  <c r="BK125" i="6"/>
  <c r="BK184" i="5"/>
  <c r="J183" i="5"/>
  <c r="J177" i="5"/>
  <c r="J174" i="5"/>
  <c r="J169" i="5"/>
  <c r="BK166" i="5"/>
  <c r="J165" i="5"/>
  <c r="J160" i="5"/>
  <c r="J152" i="5"/>
  <c r="J148" i="5"/>
  <c r="J146" i="5"/>
  <c r="BK140" i="5"/>
  <c r="J130" i="5"/>
  <c r="J156" i="4"/>
  <c r="BK155" i="4"/>
  <c r="J150" i="4"/>
  <c r="BK146" i="4"/>
  <c r="J145" i="4"/>
  <c r="BK144" i="4"/>
  <c r="BK135" i="4"/>
  <c r="BK128" i="4"/>
  <c r="J126" i="4"/>
  <c r="J166" i="3"/>
  <c r="BK161" i="3"/>
  <c r="BK158" i="3"/>
  <c r="BK153" i="3"/>
  <c r="J152" i="3"/>
  <c r="BK151" i="3"/>
  <c r="BK150" i="3"/>
  <c r="J148" i="3"/>
  <c r="BK145" i="3"/>
  <c r="J141" i="3"/>
  <c r="J137" i="3"/>
  <c r="J130" i="3"/>
  <c r="J127" i="3"/>
  <c r="BK146" i="2"/>
  <c r="J134" i="2"/>
  <c r="BK125" i="2"/>
  <c r="J124" i="2"/>
  <c r="AS94" i="1"/>
  <c r="J155" i="9"/>
  <c r="J154" i="9"/>
  <c r="J150" i="9"/>
  <c r="BK141" i="9"/>
  <c r="J143" i="8"/>
  <c r="J139" i="8"/>
  <c r="BK128" i="8"/>
  <c r="BK161" i="7"/>
  <c r="J161" i="7"/>
  <c r="BK157" i="7"/>
  <c r="BK156" i="7"/>
  <c r="BK129" i="7"/>
  <c r="BK126" i="7" s="1"/>
  <c r="J125" i="7"/>
  <c r="J123" i="7"/>
  <c r="J173" i="6"/>
  <c r="J165" i="6"/>
  <c r="BK163" i="6"/>
  <c r="BK156" i="6"/>
  <c r="BK144" i="6"/>
  <c r="BK172" i="5"/>
  <c r="J167" i="5"/>
  <c r="BK160" i="5"/>
  <c r="BK158" i="5"/>
  <c r="J156" i="5"/>
  <c r="J138" i="5"/>
  <c r="BK127" i="5"/>
  <c r="J155" i="4"/>
  <c r="J152" i="4"/>
  <c r="BK149" i="4"/>
  <c r="BK141" i="4"/>
  <c r="J128" i="4"/>
  <c r="J125" i="4"/>
  <c r="J156" i="3"/>
  <c r="J153" i="3"/>
  <c r="J150" i="3"/>
  <c r="BK128" i="3"/>
  <c r="BK154" i="2"/>
  <c r="BK142" i="2"/>
  <c r="BK127" i="2"/>
  <c r="J120" i="2"/>
  <c r="J150" i="13"/>
  <c r="J145" i="13"/>
  <c r="J138" i="13"/>
  <c r="BK131" i="12"/>
  <c r="J123" i="12"/>
  <c r="J182" i="11"/>
  <c r="BK175" i="11"/>
  <c r="BK162" i="11"/>
  <c r="BK140" i="11"/>
  <c r="J127" i="11"/>
  <c r="BK145" i="13"/>
  <c r="BK133" i="13"/>
  <c r="J128" i="13"/>
  <c r="BK128" i="12"/>
  <c r="J127" i="12"/>
  <c r="BK126" i="12"/>
  <c r="J122" i="12"/>
  <c r="BK185" i="11"/>
  <c r="J184" i="11"/>
  <c r="J183" i="11"/>
  <c r="BK182" i="11"/>
  <c r="BK177" i="11"/>
  <c r="J176" i="11"/>
  <c r="BK168" i="11"/>
  <c r="BK154" i="11"/>
  <c r="BK152" i="11"/>
  <c r="BK146" i="11"/>
  <c r="J140" i="11"/>
  <c r="BK133" i="11"/>
  <c r="R126" i="11" l="1"/>
  <c r="R174" i="11"/>
  <c r="BK121" i="12"/>
  <c r="P124" i="12"/>
  <c r="BK122" i="11"/>
  <c r="J122" i="11"/>
  <c r="J98" i="11"/>
  <c r="T126" i="11"/>
  <c r="BK124" i="12"/>
  <c r="J124" i="12" s="1"/>
  <c r="J99" i="12" s="1"/>
  <c r="BK128" i="2"/>
  <c r="J128" i="2"/>
  <c r="J98" i="2"/>
  <c r="BK126" i="3"/>
  <c r="J126" i="3"/>
  <c r="J98" i="3" s="1"/>
  <c r="P129" i="3"/>
  <c r="P147" i="3"/>
  <c r="BK164" i="3"/>
  <c r="BK163" i="3"/>
  <c r="J163" i="3"/>
  <c r="J103" i="3"/>
  <c r="BK124" i="4"/>
  <c r="J124" i="4" s="1"/>
  <c r="J98" i="4" s="1"/>
  <c r="P127" i="4"/>
  <c r="P143" i="4"/>
  <c r="P154" i="4"/>
  <c r="P153" i="4"/>
  <c r="P122" i="4" s="1"/>
  <c r="AU97" i="1" s="1"/>
  <c r="P126" i="5"/>
  <c r="T129" i="5"/>
  <c r="R182" i="5"/>
  <c r="R181" i="5" s="1"/>
  <c r="R124" i="6"/>
  <c r="P127" i="6"/>
  <c r="BK162" i="6"/>
  <c r="J162" i="6"/>
  <c r="J100" i="6"/>
  <c r="P162" i="6"/>
  <c r="P123" i="6" s="1"/>
  <c r="P122" i="6" s="1"/>
  <c r="AU99" i="1" s="1"/>
  <c r="BK172" i="6"/>
  <c r="BK171" i="6" s="1"/>
  <c r="J171" i="6" s="1"/>
  <c r="J101" i="6" s="1"/>
  <c r="P172" i="6"/>
  <c r="P171" i="6"/>
  <c r="P122" i="7"/>
  <c r="P121" i="7"/>
  <c r="P120" i="7" s="1"/>
  <c r="AU100" i="1" s="1"/>
  <c r="P155" i="7"/>
  <c r="P125" i="8"/>
  <c r="T137" i="8"/>
  <c r="BK119" i="2"/>
  <c r="BK118" i="2"/>
  <c r="J118" i="2"/>
  <c r="J30" i="2" s="1"/>
  <c r="AG95" i="1" s="1"/>
  <c r="T119" i="2"/>
  <c r="R128" i="2"/>
  <c r="BK129" i="3"/>
  <c r="J129" i="3"/>
  <c r="J99" i="3"/>
  <c r="T129" i="3"/>
  <c r="R147" i="3"/>
  <c r="P164" i="3"/>
  <c r="P163" i="3" s="1"/>
  <c r="P124" i="4"/>
  <c r="P123" i="4"/>
  <c r="R124" i="4"/>
  <c r="T127" i="4"/>
  <c r="T143" i="4"/>
  <c r="R154" i="4"/>
  <c r="R153" i="4" s="1"/>
  <c r="T126" i="5"/>
  <c r="P129" i="5"/>
  <c r="BK164" i="5"/>
  <c r="J164" i="5"/>
  <c r="J100" i="5"/>
  <c r="T164" i="5"/>
  <c r="BK182" i="5"/>
  <c r="J182" i="5" s="1"/>
  <c r="J104" i="5" s="1"/>
  <c r="P182" i="5"/>
  <c r="P181" i="5"/>
  <c r="BK127" i="6"/>
  <c r="J127" i="6"/>
  <c r="J99" i="6"/>
  <c r="R127" i="6"/>
  <c r="R162" i="6"/>
  <c r="R172" i="6"/>
  <c r="R171" i="6"/>
  <c r="BK122" i="7"/>
  <c r="J122" i="7"/>
  <c r="J98" i="7"/>
  <c r="BK155" i="7"/>
  <c r="J155" i="7" s="1"/>
  <c r="J100" i="7" s="1"/>
  <c r="R155" i="7"/>
  <c r="BK122" i="8"/>
  <c r="BK125" i="8"/>
  <c r="J125" i="8"/>
  <c r="J99" i="8"/>
  <c r="T125" i="8"/>
  <c r="T121" i="8" s="1"/>
  <c r="T120" i="8" s="1"/>
  <c r="R137" i="8"/>
  <c r="BK124" i="9"/>
  <c r="J124" i="9"/>
  <c r="J98" i="9"/>
  <c r="R124" i="9"/>
  <c r="T124" i="9"/>
  <c r="T127" i="9"/>
  <c r="P143" i="9"/>
  <c r="BK153" i="9"/>
  <c r="J153" i="9" s="1"/>
  <c r="J102" i="9" s="1"/>
  <c r="R153" i="9"/>
  <c r="R152" i="9"/>
  <c r="R124" i="10"/>
  <c r="BK127" i="10"/>
  <c r="J127" i="10"/>
  <c r="J99" i="10" s="1"/>
  <c r="T127" i="10"/>
  <c r="T135" i="10"/>
  <c r="P144" i="10"/>
  <c r="P143" i="10"/>
  <c r="P122" i="11"/>
  <c r="P126" i="11"/>
  <c r="T174" i="11"/>
  <c r="P121" i="12"/>
  <c r="P120" i="12" s="1"/>
  <c r="P119" i="12" s="1"/>
  <c r="AU105" i="1" s="1"/>
  <c r="R124" i="12"/>
  <c r="R119" i="2"/>
  <c r="R118" i="2"/>
  <c r="T128" i="2"/>
  <c r="P126" i="3"/>
  <c r="P125" i="3" s="1"/>
  <c r="P124" i="3" s="1"/>
  <c r="AU96" i="1" s="1"/>
  <c r="T126" i="3"/>
  <c r="R129" i="3"/>
  <c r="T147" i="3"/>
  <c r="T164" i="3"/>
  <c r="T163" i="3" s="1"/>
  <c r="BK127" i="4"/>
  <c r="J127" i="4"/>
  <c r="J99" i="4"/>
  <c r="R127" i="4"/>
  <c r="R143" i="4"/>
  <c r="BK154" i="4"/>
  <c r="J154" i="4"/>
  <c r="J102" i="4" s="1"/>
  <c r="BK126" i="5"/>
  <c r="J126" i="5"/>
  <c r="J98" i="5"/>
  <c r="R126" i="5"/>
  <c r="R129" i="5"/>
  <c r="P164" i="5"/>
  <c r="T182" i="5"/>
  <c r="T181" i="5" s="1"/>
  <c r="BK124" i="6"/>
  <c r="J124" i="6"/>
  <c r="J98" i="6"/>
  <c r="P124" i="6"/>
  <c r="T124" i="6"/>
  <c r="T127" i="6"/>
  <c r="T162" i="6"/>
  <c r="T172" i="6"/>
  <c r="T171" i="6"/>
  <c r="R122" i="7"/>
  <c r="R121" i="7"/>
  <c r="R120" i="7"/>
  <c r="T122" i="7"/>
  <c r="J126" i="7"/>
  <c r="J99" i="7" s="1"/>
  <c r="T155" i="7"/>
  <c r="P122" i="8"/>
  <c r="T122" i="8"/>
  <c r="R125" i="8"/>
  <c r="R121" i="8" s="1"/>
  <c r="R120" i="8" s="1"/>
  <c r="P137" i="8"/>
  <c r="P124" i="9"/>
  <c r="BK127" i="9"/>
  <c r="J127" i="9"/>
  <c r="J99" i="9"/>
  <c r="R127" i="9"/>
  <c r="R143" i="9"/>
  <c r="T153" i="9"/>
  <c r="T152" i="9" s="1"/>
  <c r="BK124" i="10"/>
  <c r="J124" i="10"/>
  <c r="J98" i="10"/>
  <c r="T124" i="10"/>
  <c r="T123" i="10"/>
  <c r="P127" i="10"/>
  <c r="BK135" i="10"/>
  <c r="J135" i="10" s="1"/>
  <c r="J100" i="10" s="1"/>
  <c r="R135" i="10"/>
  <c r="BK144" i="10"/>
  <c r="BK143" i="10"/>
  <c r="J143" i="10"/>
  <c r="J101" i="10"/>
  <c r="T144" i="10"/>
  <c r="T143" i="10" s="1"/>
  <c r="BK126" i="11"/>
  <c r="J126" i="11"/>
  <c r="J99" i="11"/>
  <c r="BK174" i="11"/>
  <c r="J174" i="11"/>
  <c r="J100" i="11"/>
  <c r="R121" i="12"/>
  <c r="R120" i="12" s="1"/>
  <c r="R119" i="12" s="1"/>
  <c r="T124" i="12"/>
  <c r="R127" i="13"/>
  <c r="P161" i="13"/>
  <c r="P126" i="13" s="1"/>
  <c r="P125" i="13" s="1"/>
  <c r="AU106" i="1" s="1"/>
  <c r="T161" i="13"/>
  <c r="P175" i="13"/>
  <c r="BK188" i="13"/>
  <c r="J188" i="13" s="1"/>
  <c r="J104" i="13" s="1"/>
  <c r="R188" i="13"/>
  <c r="P192" i="13"/>
  <c r="T122" i="14"/>
  <c r="P141" i="14"/>
  <c r="BK186" i="14"/>
  <c r="J186" i="14" s="1"/>
  <c r="J100" i="14" s="1"/>
  <c r="BK120" i="15"/>
  <c r="BK119" i="15"/>
  <c r="J119" i="15"/>
  <c r="J97" i="15"/>
  <c r="P119" i="2"/>
  <c r="P128" i="2"/>
  <c r="R126" i="3"/>
  <c r="R125" i="3" s="1"/>
  <c r="BK147" i="3"/>
  <c r="J147" i="3"/>
  <c r="J100" i="3"/>
  <c r="R164" i="3"/>
  <c r="R163" i="3"/>
  <c r="T124" i="4"/>
  <c r="T123" i="4" s="1"/>
  <c r="T122" i="4" s="1"/>
  <c r="BK143" i="4"/>
  <c r="J143" i="4"/>
  <c r="J100" i="4"/>
  <c r="T154" i="4"/>
  <c r="T153" i="4"/>
  <c r="BK129" i="5"/>
  <c r="J129" i="5" s="1"/>
  <c r="J99" i="5" s="1"/>
  <c r="R164" i="5"/>
  <c r="R122" i="8"/>
  <c r="BK137" i="8"/>
  <c r="J137" i="8"/>
  <c r="J100" i="8" s="1"/>
  <c r="P127" i="9"/>
  <c r="BK143" i="9"/>
  <c r="J143" i="9" s="1"/>
  <c r="J100" i="9" s="1"/>
  <c r="T143" i="9"/>
  <c r="P153" i="9"/>
  <c r="P152" i="9"/>
  <c r="P124" i="10"/>
  <c r="R127" i="10"/>
  <c r="P135" i="10"/>
  <c r="R144" i="10"/>
  <c r="R143" i="10"/>
  <c r="T127" i="13"/>
  <c r="BK175" i="13"/>
  <c r="J175" i="13"/>
  <c r="J102" i="13" s="1"/>
  <c r="R175" i="13"/>
  <c r="P188" i="13"/>
  <c r="P187" i="13" s="1"/>
  <c r="BK192" i="13"/>
  <c r="J192" i="13"/>
  <c r="J105" i="13"/>
  <c r="T192" i="13"/>
  <c r="T187" i="13" s="1"/>
  <c r="R122" i="14"/>
  <c r="T141" i="14"/>
  <c r="R186" i="14"/>
  <c r="P120" i="15"/>
  <c r="P119" i="15"/>
  <c r="P118" i="15"/>
  <c r="AU108" i="1"/>
  <c r="R122" i="11"/>
  <c r="R121" i="11" s="1"/>
  <c r="R120" i="11" s="1"/>
  <c r="T122" i="11"/>
  <c r="T121" i="11" s="1"/>
  <c r="T120" i="11" s="1"/>
  <c r="P174" i="11"/>
  <c r="T121" i="12"/>
  <c r="T120" i="12"/>
  <c r="T119" i="12" s="1"/>
  <c r="BK127" i="13"/>
  <c r="J127" i="13" s="1"/>
  <c r="J98" i="13" s="1"/>
  <c r="BK141" i="14"/>
  <c r="J141" i="14"/>
  <c r="J99" i="14"/>
  <c r="P186" i="14"/>
  <c r="R120" i="15"/>
  <c r="R119" i="15" s="1"/>
  <c r="R118" i="15" s="1"/>
  <c r="P127" i="13"/>
  <c r="BK161" i="13"/>
  <c r="J161" i="13" s="1"/>
  <c r="J101" i="13" s="1"/>
  <c r="R161" i="13"/>
  <c r="T175" i="13"/>
  <c r="T188" i="13"/>
  <c r="R192" i="13"/>
  <c r="BK122" i="14"/>
  <c r="J122" i="14" s="1"/>
  <c r="J98" i="14" s="1"/>
  <c r="P122" i="14"/>
  <c r="P121" i="14" s="1"/>
  <c r="P120" i="14" s="1"/>
  <c r="AU107" i="1" s="1"/>
  <c r="R141" i="14"/>
  <c r="T186" i="14"/>
  <c r="T120" i="15"/>
  <c r="T119" i="15" s="1"/>
  <c r="T118" i="15" s="1"/>
  <c r="BE143" i="11"/>
  <c r="BE175" i="11"/>
  <c r="BE176" i="11"/>
  <c r="BE179" i="11"/>
  <c r="BE183" i="11"/>
  <c r="BE185" i="11"/>
  <c r="BE127" i="12"/>
  <c r="BE130" i="12"/>
  <c r="J119" i="13"/>
  <c r="BE138" i="13"/>
  <c r="BE150" i="13"/>
  <c r="BE154" i="11"/>
  <c r="BE184" i="11"/>
  <c r="BE122" i="12"/>
  <c r="BE126" i="12"/>
  <c r="E115" i="13"/>
  <c r="BE133" i="13"/>
  <c r="E108" i="2"/>
  <c r="BE126" i="2"/>
  <c r="BE134" i="2"/>
  <c r="J118" i="3"/>
  <c r="BE127" i="3"/>
  <c r="BE148" i="3"/>
  <c r="BE155" i="3"/>
  <c r="BE166" i="3"/>
  <c r="BE130" i="5"/>
  <c r="BE140" i="5"/>
  <c r="BE148" i="5"/>
  <c r="BE166" i="5"/>
  <c r="BE171" i="5"/>
  <c r="BK176" i="5"/>
  <c r="BK175" i="5" s="1"/>
  <c r="J175" i="5" s="1"/>
  <c r="J101" i="5" s="1"/>
  <c r="E85" i="6"/>
  <c r="F119" i="6"/>
  <c r="BE137" i="6"/>
  <c r="BE168" i="6"/>
  <c r="BE128" i="7"/>
  <c r="BE161" i="7"/>
  <c r="E85" i="8"/>
  <c r="BE123" i="8"/>
  <c r="BE126" i="8"/>
  <c r="BE141" i="8"/>
  <c r="F119" i="9"/>
  <c r="BE133" i="9"/>
  <c r="BE149" i="9"/>
  <c r="J89" i="2"/>
  <c r="BE127" i="2"/>
  <c r="BE142" i="2"/>
  <c r="BE154" i="2"/>
  <c r="E85" i="3"/>
  <c r="F92" i="3"/>
  <c r="BE143" i="3"/>
  <c r="BE150" i="3"/>
  <c r="BE152" i="3"/>
  <c r="BE156" i="3"/>
  <c r="BE158" i="3"/>
  <c r="BE161" i="3"/>
  <c r="E85" i="4"/>
  <c r="J89" i="4"/>
  <c r="F119" i="4"/>
  <c r="BE125" i="4"/>
  <c r="BE135" i="4"/>
  <c r="BE147" i="4"/>
  <c r="BE150" i="4"/>
  <c r="BE156" i="4"/>
  <c r="E85" i="5"/>
  <c r="BE128" i="5"/>
  <c r="BE156" i="5"/>
  <c r="BE167" i="5"/>
  <c r="BE168" i="5"/>
  <c r="J116" i="6"/>
  <c r="BE125" i="6"/>
  <c r="BE128" i="6"/>
  <c r="BE151" i="6"/>
  <c r="BE158" i="6"/>
  <c r="BE163" i="6"/>
  <c r="BE165" i="6"/>
  <c r="BE174" i="6"/>
  <c r="J89" i="7"/>
  <c r="F92" i="7"/>
  <c r="E110" i="7"/>
  <c r="BE125" i="7"/>
  <c r="BE127" i="7"/>
  <c r="BE129" i="7"/>
  <c r="BE156" i="7"/>
  <c r="BE159" i="7"/>
  <c r="F117" i="8"/>
  <c r="BE124" i="8"/>
  <c r="BE127" i="8"/>
  <c r="BE125" i="9"/>
  <c r="BE128" i="9"/>
  <c r="BE137" i="9"/>
  <c r="BE141" i="9"/>
  <c r="BE145" i="9"/>
  <c r="BE146" i="9"/>
  <c r="BE147" i="9"/>
  <c r="BE150" i="9"/>
  <c r="BE155" i="9"/>
  <c r="E85" i="10"/>
  <c r="J89" i="10"/>
  <c r="BE126" i="10"/>
  <c r="BE128" i="10"/>
  <c r="BE139" i="10"/>
  <c r="F92" i="11"/>
  <c r="J114" i="11"/>
  <c r="BE123" i="11"/>
  <c r="BE124" i="11"/>
  <c r="BE127" i="11"/>
  <c r="BE133" i="11"/>
  <c r="BE152" i="11"/>
  <c r="BE162" i="11"/>
  <c r="BE168" i="11"/>
  <c r="BE180" i="11"/>
  <c r="J89" i="12"/>
  <c r="F92" i="12"/>
  <c r="BE123" i="12"/>
  <c r="BE125" i="12"/>
  <c r="BE128" i="12"/>
  <c r="BE131" i="12"/>
  <c r="F122" i="13"/>
  <c r="BE160" i="13"/>
  <c r="BE167" i="13"/>
  <c r="BE186" i="13"/>
  <c r="F115" i="2"/>
  <c r="BE120" i="2"/>
  <c r="BE124" i="2"/>
  <c r="BE129" i="2"/>
  <c r="BE146" i="2"/>
  <c r="BE128" i="3"/>
  <c r="BE137" i="3"/>
  <c r="BE145" i="3"/>
  <c r="BE151" i="3"/>
  <c r="BE165" i="3"/>
  <c r="BK160" i="3"/>
  <c r="BK159" i="3" s="1"/>
  <c r="J159" i="3" s="1"/>
  <c r="J101" i="3" s="1"/>
  <c r="BE141" i="4"/>
  <c r="BE144" i="4"/>
  <c r="BE145" i="4"/>
  <c r="BE152" i="4"/>
  <c r="BE155" i="4"/>
  <c r="J89" i="5"/>
  <c r="F121" i="5"/>
  <c r="BE138" i="5"/>
  <c r="BE146" i="5"/>
  <c r="BE152" i="5"/>
  <c r="BE158" i="5"/>
  <c r="BE160" i="5"/>
  <c r="BE165" i="5"/>
  <c r="BE169" i="5"/>
  <c r="BE172" i="5"/>
  <c r="BE174" i="5"/>
  <c r="BE183" i="5"/>
  <c r="BE126" i="6"/>
  <c r="BE149" i="6"/>
  <c r="BE156" i="6"/>
  <c r="BE164" i="6"/>
  <c r="BE166" i="6"/>
  <c r="BE169" i="6"/>
  <c r="BE173" i="6"/>
  <c r="BE123" i="7"/>
  <c r="BE157" i="7"/>
  <c r="BE158" i="7"/>
  <c r="J89" i="8"/>
  <c r="BE128" i="8"/>
  <c r="BE138" i="8"/>
  <c r="BE139" i="8"/>
  <c r="BE140" i="8"/>
  <c r="BE143" i="8"/>
  <c r="E85" i="9"/>
  <c r="BE126" i="9"/>
  <c r="BE154" i="9"/>
  <c r="F92" i="10"/>
  <c r="BE133" i="10"/>
  <c r="BE136" i="10"/>
  <c r="BE137" i="10"/>
  <c r="BE138" i="10"/>
  <c r="BE145" i="10"/>
  <c r="E85" i="11"/>
  <c r="BE146" i="11"/>
  <c r="BE177" i="11"/>
  <c r="BE182" i="11"/>
  <c r="BE128" i="13"/>
  <c r="BE147" i="13"/>
  <c r="BE170" i="13"/>
  <c r="BE179" i="13"/>
  <c r="BE181" i="13"/>
  <c r="BE184" i="13"/>
  <c r="BE185" i="13"/>
  <c r="BE193" i="13"/>
  <c r="BK159" i="13"/>
  <c r="J159" i="13"/>
  <c r="J100" i="13"/>
  <c r="E85" i="14"/>
  <c r="F117" i="14"/>
  <c r="BE126" i="14"/>
  <c r="BE140" i="14"/>
  <c r="BE149" i="14"/>
  <c r="BE188" i="14"/>
  <c r="BE207" i="14"/>
  <c r="BE211" i="14"/>
  <c r="BE214" i="14"/>
  <c r="BE216" i="14"/>
  <c r="E85" i="15"/>
  <c r="J89" i="15"/>
  <c r="BE123" i="15"/>
  <c r="BE126" i="15"/>
  <c r="BE130" i="15"/>
  <c r="BE140" i="15"/>
  <c r="BE144" i="15"/>
  <c r="BE150" i="15"/>
  <c r="BE156" i="15"/>
  <c r="BE158" i="15"/>
  <c r="BE160" i="15"/>
  <c r="BE163" i="15"/>
  <c r="BE171" i="15"/>
  <c r="BE174" i="15"/>
  <c r="BE178" i="15"/>
  <c r="BE180" i="15"/>
  <c r="BE125" i="2"/>
  <c r="BE130" i="3"/>
  <c r="BE141" i="3"/>
  <c r="BE153" i="3"/>
  <c r="BE126" i="4"/>
  <c r="BE128" i="4"/>
  <c r="BE146" i="4"/>
  <c r="BE149" i="4"/>
  <c r="BE127" i="5"/>
  <c r="BE177" i="5"/>
  <c r="BE184" i="5"/>
  <c r="BE129" i="6"/>
  <c r="BE144" i="6"/>
  <c r="J89" i="9"/>
  <c r="BE144" i="9"/>
  <c r="BE125" i="10"/>
  <c r="BE141" i="10"/>
  <c r="BE142" i="10"/>
  <c r="BE146" i="10"/>
  <c r="BE191" i="13"/>
  <c r="BE196" i="13"/>
  <c r="BE197" i="13"/>
  <c r="J89" i="14"/>
  <c r="BE134" i="14"/>
  <c r="BE180" i="14"/>
  <c r="BE190" i="14"/>
  <c r="BE206" i="14"/>
  <c r="BE209" i="14"/>
  <c r="BE121" i="15"/>
  <c r="BE125" i="15"/>
  <c r="BE135" i="15"/>
  <c r="BE137" i="15"/>
  <c r="BE146" i="15"/>
  <c r="BE148" i="15"/>
  <c r="BE152" i="15"/>
  <c r="BE154" i="15"/>
  <c r="BE165" i="15"/>
  <c r="BE172" i="15"/>
  <c r="BE181" i="15"/>
  <c r="BE140" i="11"/>
  <c r="E85" i="12"/>
  <c r="BE144" i="13"/>
  <c r="BE145" i="13"/>
  <c r="BE153" i="13"/>
  <c r="BE162" i="13"/>
  <c r="BE166" i="13"/>
  <c r="BE176" i="13"/>
  <c r="BE178" i="13"/>
  <c r="BE182" i="13"/>
  <c r="BE142" i="14"/>
  <c r="BE194" i="14"/>
  <c r="BE215" i="14"/>
  <c r="F92" i="15"/>
  <c r="BE142" i="15"/>
  <c r="BE167" i="15"/>
  <c r="BE168" i="15"/>
  <c r="BE170" i="15"/>
  <c r="BE176" i="15"/>
  <c r="BE189" i="13"/>
  <c r="BE190" i="13"/>
  <c r="BK152" i="13"/>
  <c r="J152" i="13"/>
  <c r="J99" i="13"/>
  <c r="BE123" i="14"/>
  <c r="BE148" i="14"/>
  <c r="BE159" i="14"/>
  <c r="BE187" i="14"/>
  <c r="BE192" i="14"/>
  <c r="BE210" i="14"/>
  <c r="BE213" i="14"/>
  <c r="BE127" i="15"/>
  <c r="BE128" i="15"/>
  <c r="BE131" i="15"/>
  <c r="BE132" i="15"/>
  <c r="BE133" i="15"/>
  <c r="BE134" i="15"/>
  <c r="BE136" i="15"/>
  <c r="BE138" i="15"/>
  <c r="BE139" i="15"/>
  <c r="BE143" i="15"/>
  <c r="BE169" i="15"/>
  <c r="J34" i="9"/>
  <c r="AW102" i="1" s="1"/>
  <c r="J34" i="3"/>
  <c r="AW96" i="1"/>
  <c r="F34" i="4"/>
  <c r="BA97" i="1"/>
  <c r="F36" i="6"/>
  <c r="BC99" i="1"/>
  <c r="J34" i="7"/>
  <c r="AW100" i="1" s="1"/>
  <c r="F36" i="10"/>
  <c r="BC103" i="1"/>
  <c r="J34" i="11"/>
  <c r="AW104" i="1"/>
  <c r="F37" i="5"/>
  <c r="BD98" i="1"/>
  <c r="F37" i="11"/>
  <c r="BD104" i="1" s="1"/>
  <c r="F36" i="7"/>
  <c r="BC100" i="1"/>
  <c r="F35" i="10"/>
  <c r="BB103" i="1"/>
  <c r="F37" i="14"/>
  <c r="BD107" i="1"/>
  <c r="F34" i="11"/>
  <c r="BA104" i="1" s="1"/>
  <c r="J34" i="13"/>
  <c r="AW106" i="1"/>
  <c r="F35" i="13"/>
  <c r="BB106" i="1"/>
  <c r="F36" i="14"/>
  <c r="BC107" i="1"/>
  <c r="F36" i="11"/>
  <c r="BC104" i="1" s="1"/>
  <c r="F34" i="3"/>
  <c r="BA96" i="1"/>
  <c r="F34" i="8"/>
  <c r="BA101" i="1"/>
  <c r="F35" i="8"/>
  <c r="BB101" i="1"/>
  <c r="F37" i="2"/>
  <c r="BD95" i="1" s="1"/>
  <c r="J34" i="5"/>
  <c r="AW98" i="1"/>
  <c r="J34" i="8"/>
  <c r="AW101" i="1"/>
  <c r="F34" i="2"/>
  <c r="BA95" i="1"/>
  <c r="F36" i="4"/>
  <c r="BC97" i="1" s="1"/>
  <c r="J34" i="6"/>
  <c r="AW99" i="1"/>
  <c r="F35" i="9"/>
  <c r="BB102" i="1"/>
  <c r="F35" i="12"/>
  <c r="BB105" i="1"/>
  <c r="F35" i="2"/>
  <c r="BB95" i="1" s="1"/>
  <c r="F34" i="6"/>
  <c r="BA99" i="1"/>
  <c r="F35" i="7"/>
  <c r="BB100" i="1"/>
  <c r="F34" i="9"/>
  <c r="BA102" i="1"/>
  <c r="F34" i="10"/>
  <c r="BA103" i="1" s="1"/>
  <c r="F37" i="13"/>
  <c r="BD106" i="1"/>
  <c r="F35" i="3"/>
  <c r="BB96" i="1"/>
  <c r="J34" i="4"/>
  <c r="AW97" i="1"/>
  <c r="F35" i="5"/>
  <c r="BB98" i="1" s="1"/>
  <c r="F36" i="9"/>
  <c r="BC102" i="1"/>
  <c r="F36" i="13"/>
  <c r="BC106" i="1"/>
  <c r="F36" i="15"/>
  <c r="BC108" i="1"/>
  <c r="J34" i="12"/>
  <c r="AW105" i="1" s="1"/>
  <c r="J34" i="14"/>
  <c r="AW107" i="1"/>
  <c r="F34" i="14"/>
  <c r="BA107" i="1"/>
  <c r="F37" i="12"/>
  <c r="BD105" i="1"/>
  <c r="F35" i="11"/>
  <c r="BB104" i="1" s="1"/>
  <c r="F34" i="12"/>
  <c r="BA105" i="1"/>
  <c r="F36" i="3"/>
  <c r="BC96" i="1"/>
  <c r="F37" i="4"/>
  <c r="BD97" i="1"/>
  <c r="F37" i="6"/>
  <c r="BD99" i="1" s="1"/>
  <c r="F37" i="7"/>
  <c r="BD100" i="1"/>
  <c r="F36" i="2"/>
  <c r="BC95" i="1"/>
  <c r="F36" i="5"/>
  <c r="BC98" i="1"/>
  <c r="F34" i="7"/>
  <c r="BA100" i="1" s="1"/>
  <c r="F36" i="8"/>
  <c r="BC101" i="1"/>
  <c r="J34" i="10"/>
  <c r="AW103" i="1"/>
  <c r="F37" i="3"/>
  <c r="BD96" i="1"/>
  <c r="F35" i="4"/>
  <c r="BB97" i="1" s="1"/>
  <c r="F37" i="8"/>
  <c r="BD101" i="1"/>
  <c r="F37" i="9"/>
  <c r="BD102" i="1"/>
  <c r="F36" i="12"/>
  <c r="BC105" i="1"/>
  <c r="J34" i="2"/>
  <c r="AW95" i="1" s="1"/>
  <c r="J34" i="15"/>
  <c r="AW108" i="1"/>
  <c r="F37" i="15"/>
  <c r="BD108" i="1"/>
  <c r="F34" i="5"/>
  <c r="BA98" i="1" s="1"/>
  <c r="F35" i="6"/>
  <c r="BB99" i="1"/>
  <c r="F37" i="10"/>
  <c r="BD103" i="1"/>
  <c r="F35" i="14"/>
  <c r="BB107" i="1"/>
  <c r="F34" i="13"/>
  <c r="BA106" i="1" s="1"/>
  <c r="F34" i="15"/>
  <c r="BA108" i="1"/>
  <c r="F35" i="15"/>
  <c r="BB108" i="1"/>
  <c r="P123" i="9" l="1"/>
  <c r="P122" i="9" s="1"/>
  <c r="AU102" i="1" s="1"/>
  <c r="P121" i="8"/>
  <c r="P120" i="8"/>
  <c r="AU101" i="1"/>
  <c r="T125" i="3"/>
  <c r="T124" i="3"/>
  <c r="P121" i="11"/>
  <c r="P120" i="11" s="1"/>
  <c r="AU104" i="1" s="1"/>
  <c r="T123" i="9"/>
  <c r="T122" i="9"/>
  <c r="R123" i="4"/>
  <c r="R122" i="4"/>
  <c r="R123" i="6"/>
  <c r="R122" i="6" s="1"/>
  <c r="P125" i="5"/>
  <c r="P124" i="5"/>
  <c r="AU98" i="1" s="1"/>
  <c r="P123" i="10"/>
  <c r="P122" i="10"/>
  <c r="AU103" i="1"/>
  <c r="T121" i="14"/>
  <c r="T120" i="14" s="1"/>
  <c r="T122" i="10"/>
  <c r="T121" i="7"/>
  <c r="T120" i="7" s="1"/>
  <c r="R123" i="9"/>
  <c r="R122" i="9"/>
  <c r="T118" i="2"/>
  <c r="BK120" i="12"/>
  <c r="J120" i="12" s="1"/>
  <c r="J97" i="12" s="1"/>
  <c r="R121" i="14"/>
  <c r="R120" i="14" s="1"/>
  <c r="T123" i="6"/>
  <c r="T122" i="6"/>
  <c r="R125" i="5"/>
  <c r="R124" i="5"/>
  <c r="BK121" i="8"/>
  <c r="J121" i="8" s="1"/>
  <c r="J97" i="8" s="1"/>
  <c r="R187" i="13"/>
  <c r="R123" i="10"/>
  <c r="R122" i="10"/>
  <c r="T126" i="13"/>
  <c r="T125" i="13"/>
  <c r="R124" i="3"/>
  <c r="P118" i="2"/>
  <c r="AU95" i="1"/>
  <c r="R126" i="13"/>
  <c r="R125" i="13"/>
  <c r="T125" i="5"/>
  <c r="T124" i="5"/>
  <c r="BK121" i="11"/>
  <c r="J121" i="11" s="1"/>
  <c r="J97" i="11" s="1"/>
  <c r="J121" i="12"/>
  <c r="J98" i="12" s="1"/>
  <c r="J119" i="2"/>
  <c r="J97" i="2"/>
  <c r="J160" i="3"/>
  <c r="J102" i="3"/>
  <c r="J164" i="3"/>
  <c r="J104" i="3" s="1"/>
  <c r="BK125" i="5"/>
  <c r="J125" i="5" s="1"/>
  <c r="J97" i="5" s="1"/>
  <c r="J176" i="5"/>
  <c r="J102" i="5"/>
  <c r="BK181" i="5"/>
  <c r="J181" i="5" s="1"/>
  <c r="J103" i="5" s="1"/>
  <c r="J122" i="8"/>
  <c r="J98" i="8" s="1"/>
  <c r="BK153" i="4"/>
  <c r="J153" i="4"/>
  <c r="J101" i="4"/>
  <c r="BK123" i="6"/>
  <c r="BK122" i="6" s="1"/>
  <c r="J122" i="6" s="1"/>
  <c r="J30" i="6" s="1"/>
  <c r="AG99" i="1" s="1"/>
  <c r="J172" i="6"/>
  <c r="J102" i="6" s="1"/>
  <c r="BK152" i="9"/>
  <c r="J152" i="9"/>
  <c r="J101" i="9"/>
  <c r="J144" i="10"/>
  <c r="J102" i="10" s="1"/>
  <c r="J96" i="2"/>
  <c r="BK125" i="3"/>
  <c r="J125" i="3" s="1"/>
  <c r="J97" i="3" s="1"/>
  <c r="BK123" i="4"/>
  <c r="BK122" i="4"/>
  <c r="J122" i="4"/>
  <c r="J30" i="4" s="1"/>
  <c r="AG97" i="1" s="1"/>
  <c r="BK121" i="7"/>
  <c r="J121" i="7" s="1"/>
  <c r="J97" i="7" s="1"/>
  <c r="BK123" i="10"/>
  <c r="BK122" i="10"/>
  <c r="J122" i="10"/>
  <c r="BK126" i="13"/>
  <c r="J120" i="15"/>
  <c r="J98" i="15" s="1"/>
  <c r="BK123" i="9"/>
  <c r="J123" i="9"/>
  <c r="J97" i="9" s="1"/>
  <c r="BK187" i="13"/>
  <c r="J187" i="13"/>
  <c r="J103" i="13"/>
  <c r="BK121" i="14"/>
  <c r="BK120" i="14" s="1"/>
  <c r="J120" i="14" s="1"/>
  <c r="J96" i="14" s="1"/>
  <c r="BK118" i="15"/>
  <c r="J118" i="15"/>
  <c r="J96" i="15"/>
  <c r="F33" i="4"/>
  <c r="AZ97" i="1"/>
  <c r="J33" i="9"/>
  <c r="AV102" i="1" s="1"/>
  <c r="AT102" i="1" s="1"/>
  <c r="J33" i="11"/>
  <c r="AV104" i="1"/>
  <c r="AT104" i="1"/>
  <c r="BD94" i="1"/>
  <c r="W33" i="1"/>
  <c r="J33" i="10"/>
  <c r="AV103" i="1" s="1"/>
  <c r="AT103" i="1" s="1"/>
  <c r="F33" i="15"/>
  <c r="AZ108" i="1"/>
  <c r="F33" i="2"/>
  <c r="AZ95" i="1" s="1"/>
  <c r="J33" i="3"/>
  <c r="AV96" i="1" s="1"/>
  <c r="AT96" i="1" s="1"/>
  <c r="J33" i="4"/>
  <c r="AV97" i="1"/>
  <c r="AT97" i="1"/>
  <c r="J33" i="7"/>
  <c r="AV100" i="1" s="1"/>
  <c r="AT100" i="1" s="1"/>
  <c r="F33" i="14"/>
  <c r="AZ107" i="1" s="1"/>
  <c r="J33" i="12"/>
  <c r="AV105" i="1"/>
  <c r="AT105" i="1"/>
  <c r="BA94" i="1"/>
  <c r="W30" i="1" s="1"/>
  <c r="J33" i="8"/>
  <c r="AV101" i="1"/>
  <c r="AT101" i="1" s="1"/>
  <c r="BC94" i="1"/>
  <c r="W32" i="1"/>
  <c r="J33" i="5"/>
  <c r="AV98" i="1"/>
  <c r="AT98" i="1" s="1"/>
  <c r="F33" i="12"/>
  <c r="AZ105" i="1"/>
  <c r="J33" i="13"/>
  <c r="AV106" i="1"/>
  <c r="AT106" i="1"/>
  <c r="F33" i="13"/>
  <c r="AZ106" i="1"/>
  <c r="F33" i="5"/>
  <c r="AZ98" i="1" s="1"/>
  <c r="J33" i="2"/>
  <c r="AV95" i="1"/>
  <c r="AT95" i="1"/>
  <c r="F33" i="8"/>
  <c r="AZ101" i="1" s="1"/>
  <c r="J33" i="6"/>
  <c r="AV99" i="1"/>
  <c r="AT99" i="1" s="1"/>
  <c r="J33" i="14"/>
  <c r="AV107" i="1"/>
  <c r="AT107" i="1"/>
  <c r="J30" i="10"/>
  <c r="AG103" i="1" s="1"/>
  <c r="BB94" i="1"/>
  <c r="W31" i="1" s="1"/>
  <c r="F33" i="6"/>
  <c r="AZ99" i="1"/>
  <c r="F33" i="11"/>
  <c r="AZ104" i="1"/>
  <c r="F33" i="10"/>
  <c r="AZ103" i="1"/>
  <c r="F33" i="3"/>
  <c r="AZ96" i="1" s="1"/>
  <c r="F33" i="7"/>
  <c r="AZ100" i="1"/>
  <c r="F33" i="9"/>
  <c r="AZ102" i="1"/>
  <c r="J33" i="15"/>
  <c r="AV108" i="1"/>
  <c r="AT108" i="1"/>
  <c r="AN103" i="1" l="1"/>
  <c r="BK125" i="13"/>
  <c r="J125" i="13" s="1"/>
  <c r="J96" i="13" s="1"/>
  <c r="J39" i="4"/>
  <c r="J39" i="6"/>
  <c r="J39" i="10"/>
  <c r="BK120" i="11"/>
  <c r="J120" i="11" s="1"/>
  <c r="J96" i="11" s="1"/>
  <c r="J39" i="2"/>
  <c r="BK124" i="5"/>
  <c r="J124" i="5"/>
  <c r="J96" i="5"/>
  <c r="J96" i="6"/>
  <c r="J123" i="6"/>
  <c r="J97" i="6" s="1"/>
  <c r="J96" i="4"/>
  <c r="J123" i="4"/>
  <c r="J97" i="4"/>
  <c r="BK120" i="7"/>
  <c r="J120" i="7"/>
  <c r="BK120" i="8"/>
  <c r="J120" i="8"/>
  <c r="J96" i="8" s="1"/>
  <c r="BK122" i="9"/>
  <c r="J122" i="9" s="1"/>
  <c r="J30" i="9" s="1"/>
  <c r="AG102" i="1" s="1"/>
  <c r="AN102" i="1" s="1"/>
  <c r="J123" i="10"/>
  <c r="J97" i="10"/>
  <c r="BK119" i="12"/>
  <c r="J119" i="12"/>
  <c r="J96" i="12"/>
  <c r="BK124" i="3"/>
  <c r="J124" i="3"/>
  <c r="J96" i="3" s="1"/>
  <c r="J96" i="10"/>
  <c r="J126" i="13"/>
  <c r="J97" i="13"/>
  <c r="J121" i="14"/>
  <c r="J97" i="14"/>
  <c r="AN95" i="1"/>
  <c r="AN97" i="1"/>
  <c r="AN99" i="1"/>
  <c r="AU94" i="1"/>
  <c r="AX94" i="1"/>
  <c r="J30" i="7"/>
  <c r="AG100" i="1"/>
  <c r="AN100" i="1"/>
  <c r="AZ94" i="1"/>
  <c r="W29" i="1"/>
  <c r="J30" i="14"/>
  <c r="AG107" i="1"/>
  <c r="AN107" i="1"/>
  <c r="J30" i="15"/>
  <c r="AG108" i="1"/>
  <c r="AN108" i="1" s="1"/>
  <c r="AW94" i="1"/>
  <c r="AK30" i="1"/>
  <c r="AY94" i="1"/>
  <c r="J39" i="7" l="1"/>
  <c r="J96" i="7"/>
  <c r="J39" i="9"/>
  <c r="J96" i="9"/>
  <c r="J39" i="14"/>
  <c r="J39" i="15"/>
  <c r="AV94" i="1"/>
  <c r="AK29" i="1"/>
  <c r="J30" i="3"/>
  <c r="AG96" i="1"/>
  <c r="AN96" i="1" s="1"/>
  <c r="J30" i="12"/>
  <c r="AG105" i="1"/>
  <c r="AN105" i="1"/>
  <c r="J30" i="5"/>
  <c r="AG98" i="1"/>
  <c r="AN98" i="1" s="1"/>
  <c r="J30" i="11"/>
  <c r="AG104" i="1" s="1"/>
  <c r="AN104" i="1" s="1"/>
  <c r="J30" i="13"/>
  <c r="AG106" i="1"/>
  <c r="AN106" i="1"/>
  <c r="J30" i="8"/>
  <c r="AG101" i="1" s="1"/>
  <c r="AN101" i="1" s="1"/>
  <c r="J39" i="13" l="1"/>
  <c r="J39" i="3"/>
  <c r="J39" i="11"/>
  <c r="J39" i="5"/>
  <c r="J39" i="8"/>
  <c r="J39" i="12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<sst xmlns="http://schemas.openxmlformats.org/spreadsheetml/2006/main" count="8885" uniqueCount="912">
  <si>
    <t>Export Komplet</t>
  </si>
  <si>
    <t/>
  </si>
  <si>
    <t>2.0</t>
  </si>
  <si>
    <t>ZAMOK</t>
  </si>
  <si>
    <t>False</t>
  </si>
  <si>
    <t>{87158f0e-e565-4422-a478-c1177b44ee1c}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</si>
  <si>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</si>
  <si>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</si>
  <si>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</si>
  <si>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</si>
  <si>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</si>
  <si>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</si>
  <si>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</si>
  <si>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</si>
  <si>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50094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</si>
  <si>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</si>
  <si>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</si>
  <si>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bývalých vojen. garáží - PD</t>
  </si>
  <si>
    <t>KSO:</t>
  </si>
  <si>
    <t>CC-CZ:</t>
  </si>
  <si>
    <t>Místo:</t>
  </si>
  <si>
    <t>Krnov</t>
  </si>
  <si>
    <t>Datum:</t>
  </si>
  <si>
    <t>20. 8. 2021</t>
  </si>
  <si>
    <t>Zadavatel:</t>
  </si>
  <si>
    <t>IČ:</t>
  </si>
  <si>
    <t>Město Krnov</t>
  </si>
  <si>
    <t>DIČ:</t>
  </si>
  <si>
    <t>Uchazeč:</t>
  </si>
  <si>
    <t>Vyplň údaj</t>
  </si>
  <si>
    <t>Projektant:</t>
  </si>
  <si>
    <t>Projekt 2010, s.r.o.</t>
  </si>
  <si>
    <t>True</t>
  </si>
  <si>
    <t>Zpracovatel:</t>
  </si>
  <si>
    <t>Jakub Nevyjel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</si>
  <si>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</si>
  <si>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</si>
  <si>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</si>
  <si>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</si>
  <si>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</si>
  <si>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</si>
  <si>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</si>
  <si>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</si>
  <si>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</si>
  <si>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</si>
  <si>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</si>
  <si>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</si>
  <si>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</si>
  <si>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</si>
  <si>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</si>
  <si>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</si>
  <si>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</si>
  <si>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</si>
  <si>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</si>
  <si>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</si>
  <si>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</si>
  <si>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</si>
  <si>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</si>
  <si>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</si>
  <si>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</si>
  <si>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</si>
  <si>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</si>
  <si>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</si>
  <si>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</si>
  <si>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</si>
  <si>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</si>
  <si>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</si>
  <si>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</si>
  <si>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</si>
  <si>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</si>
  <si>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</si>
  <si>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</si>
  <si>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</si>
  <si>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</si>
  <si>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</si>
  <si>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</si>
  <si>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</si>
  <si>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</si>
  <si>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</si>
  <si>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</si>
  <si>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</si>
  <si>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Ostatní a vedlejší náklady</t>
  </si>
  <si>
    <t>STA</t>
  </si>
  <si>
    <t>1</t>
  </si>
  <si>
    <t>{a0fe4f79-de48-41c9-b29a-e2f05761c49d}</t>
  </si>
  <si>
    <t>2</t>
  </si>
  <si>
    <t>SO 01 - Betonová hala</t>
  </si>
  <si>
    <t>{9a2b344e-dbeb-4c26-b76e-3c9df6892c62}</t>
  </si>
  <si>
    <t>SO 02 - Ocelová hala</t>
  </si>
  <si>
    <t>{75314933-beac-4ce1-9389-9572c9ce91b2}</t>
  </si>
  <si>
    <t>3</t>
  </si>
  <si>
    <t>SO 03 - Hala s přístavky</t>
  </si>
  <si>
    <t>{cd66276c-bb0a-4272-8a4e-187e63686c82}</t>
  </si>
  <si>
    <t>4</t>
  </si>
  <si>
    <t>SO 04 - Vrátnice</t>
  </si>
  <si>
    <t>{b26c1b76-62b2-4e3a-82ce-9c5f225b896c}</t>
  </si>
  <si>
    <t>5</t>
  </si>
  <si>
    <t>SO 05 - Sedimentační jímky č. 1</t>
  </si>
  <si>
    <t>{2b8a47c9-a1fd-4861-bdce-b61132544054}</t>
  </si>
  <si>
    <t>6</t>
  </si>
  <si>
    <t>SO 06 - Sedimentační jímka č. 2</t>
  </si>
  <si>
    <t>{d82aae38-c6f1-4a2d-8a38-af50ea8bde97}</t>
  </si>
  <si>
    <t>7</t>
  </si>
  <si>
    <t>SO 07 - Objekt č. 1</t>
  </si>
  <si>
    <t>{3c64e38c-e230-4a61-8545-4f989ee88dbc}</t>
  </si>
  <si>
    <t>8</t>
  </si>
  <si>
    <t>SO 08 - Objekt č. 2</t>
  </si>
  <si>
    <t>{6b693733-9f9f-4005-b488-92db106df728}</t>
  </si>
  <si>
    <t>9</t>
  </si>
  <si>
    <t>SO 09 - Oplocení</t>
  </si>
  <si>
    <t>{f66fff9e-a5fb-43ea-ad5c-518bb1035679}</t>
  </si>
  <si>
    <t>10</t>
  </si>
  <si>
    <t>SO 10 - Areálové zpěvněné plochy</t>
  </si>
  <si>
    <t>{2128c05c-c8e3-4887-8661-6eb50563daf1}</t>
  </si>
  <si>
    <t>11</t>
  </si>
  <si>
    <t>SO 11 - Areálové rozvody a přípojky inženýrských sítí</t>
  </si>
  <si>
    <t>{a27fa1a4-f2d8-400f-b3c2-6cf2832af2b8}</t>
  </si>
  <si>
    <t>12</t>
  </si>
  <si>
    <t>SO 12 - Ostatní objekty</t>
  </si>
  <si>
    <t>{ddb6e40a-77eb-4037-96fe-1e52514c7031}</t>
  </si>
  <si>
    <t>13</t>
  </si>
  <si>
    <t>SO 13 - Kácení dřevin</t>
  </si>
  <si>
    <t>{b5a7f006-6b55-422c-bb82-4833a54ed3b5}</t>
  </si>
  <si>
    <t>KRYCÍ LIST SOUPISU PRACÍ</t>
  </si>
  <si>
    <t>Objekt:</t>
  </si>
  <si>
    <t>0 -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</si>
  <si>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</si>
  <si>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</si>
  <si>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</si>
  <si>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</si>
  <si>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</si>
  <si>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</si>
  <si>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</si>
  <si>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</si>
  <si>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</si>
  <si>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</si>
  <si>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</si>
  <si>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</si>
  <si>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</si>
  <si>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</si>
  <si>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</si>
  <si>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</si>
  <si>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</si>
  <si>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</si>
  <si>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</si>
  <si>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</si>
  <si>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</si>
  <si>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</si>
  <si>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</si>
  <si>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K</t>
  </si>
  <si>
    <t>R024</t>
  </si>
  <si>
    <t>Kompletační činnost a příprava k odevzdání stavby zadavateli</t>
  </si>
  <si>
    <t>Kpl</t>
  </si>
  <si>
    <t>512</t>
  </si>
  <si>
    <t>-2027081271</t>
  </si>
  <si>
    <t>VV</t>
  </si>
  <si>
    <t>"POPIS:</t>
  </si>
  <si>
    <t>"Zajištění a shromáždění všech dokladů a povolení potřebných k zahájení demolice, k vlastní demolici a ukončení demolice"</t>
  </si>
  <si>
    <t>R102</t>
  </si>
  <si>
    <t>Zpracování fotodokumentace veřejných komunikací a ploch před, v průběhu a po dokončení demolice</t>
  </si>
  <si>
    <t>kpl</t>
  </si>
  <si>
    <t>175141182</t>
  </si>
  <si>
    <t>R103</t>
  </si>
  <si>
    <t>Organizace práce související s negativními hlukovými imisemi</t>
  </si>
  <si>
    <t>1781009225</t>
  </si>
  <si>
    <t>R104</t>
  </si>
  <si>
    <t>Měření hluku</t>
  </si>
  <si>
    <t>320356503</t>
  </si>
  <si>
    <t>R105</t>
  </si>
  <si>
    <t>Dodávka vody pro kropení při demolicích a drcení</t>
  </si>
  <si>
    <t>731992482</t>
  </si>
  <si>
    <t>VRN</t>
  </si>
  <si>
    <t>Vedlejší rozpočtové náklady</t>
  </si>
  <si>
    <t>R001</t>
  </si>
  <si>
    <t>Náklady na vytýčení všech inženýrských sítí na staveništi před zahájením stavebních prací</t>
  </si>
  <si>
    <t>2033455778</t>
  </si>
  <si>
    <t>"Zhotovitel zajistí aktualizaci vyjádření majitelů všech stávajících inženýrských sítí a následně zajistí vytýčení všech stávajících inženýrských sítí</t>
  </si>
  <si>
    <t>"na staveništi u jednostlivých správců a majitelů</t>
  </si>
  <si>
    <t>R004</t>
  </si>
  <si>
    <t>Dočasné dopravní značení vč. aktualizace</t>
  </si>
  <si>
    <t>1972812659</t>
  </si>
  <si>
    <t>"Zřízení a instalace dočasné dopravní značení vč. případně aktualizace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</si>
  <si>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</si>
  <si>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stavu</t>
  </si>
  <si>
    <t>"Dokumentace dočasného dopravního značení bude vypracována 5x v tištěné verzi a 2x v digitální verzi na CD</t>
  </si>
  <si>
    <t xml:space="preserve">"Zhotovitel zajistí aktualizaci dopravního značení vč. projednání s příslušnými úřady </t>
  </si>
  <si>
    <t>R005</t>
  </si>
  <si>
    <t>Informační tabule (vyhotovení umístění po dobu stavby, demontáž)</t>
  </si>
  <si>
    <t>680260441</t>
  </si>
  <si>
    <t>"Zřízení, instalace a ukotvení informační tabule s informacemi o konkrétní stavbě vč. následné likvidace"</t>
  </si>
  <si>
    <t>R010</t>
  </si>
  <si>
    <t>Vybudování, provoz a likvidace zařízení staveniště</t>
  </si>
  <si>
    <t>252753820</t>
  </si>
  <si>
    <t>"Sociální objekty:Převlékárny, sociální objekty, kancelář pro stavbyvedoucího a mistra, mobilní WC na stavbě - pronájem apod.</t>
  </si>
  <si>
    <t>"Provozní objekty: Kryté plechové sklady, volné sklady, zpevněné plochy, skládky materiálu (kámen, štěrk, prefa díly) mezideponie zeminy apod.</t>
  </si>
  <si>
    <t>"Pronájem veřejným ploch pro zařízení staveniště: Poplatky majiteli veřejným pozemků za dočasný pronájem ploch zařízení staveniště.</t>
  </si>
  <si>
    <t>"Napojení zařízení staveniště na elektrickou energii.</t>
  </si>
  <si>
    <t>"Zhotovitel zajistí prostory pro skladování materiálu a pro mezideponie zeminy včetně poplatků za pronájmy ploch.</t>
  </si>
  <si>
    <t>R008</t>
  </si>
  <si>
    <t>Čištění komunikace a vozidel po celou dobu realizace stavby</t>
  </si>
  <si>
    <t>1857385302</t>
  </si>
  <si>
    <t>"Zajištění čištění dotčených komunikací po celou dobu realizace stavby.</t>
  </si>
  <si>
    <t>1 - SO 01 - Betonová hala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</si>
  <si>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</si>
  <si>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</si>
  <si>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</si>
  <si>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</si>
  <si>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</si>
  <si>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765 - Krytina skládaná</t>
  </si>
  <si>
    <t xml:space="preserve">    VRN9 - Ostatní náklady</t>
  </si>
  <si>
    <t>HSV</t>
  </si>
  <si>
    <t>Práce a dodávky HSV</t>
  </si>
  <si>
    <t>Zemní práce</t>
  </si>
  <si>
    <t>122251103</t>
  </si>
  <si>
    <t>Odkopávky a prokopávky nezapažené v hornině třídy těžitelnosti I, skupiny 3 objem do 100 m3 strojně</t>
  </si>
  <si>
    <t>m3</t>
  </si>
  <si>
    <t>-732170294</t>
  </si>
  <si>
    <t>174251101</t>
  </si>
  <si>
    <t>Zásyp jam, šachet rýh nebo kolem objektů sypaninou bez zhutnění</t>
  </si>
  <si>
    <t>-194617583</t>
  </si>
  <si>
    <t>Ostatní konstrukce a práce, bourání</t>
  </si>
  <si>
    <t>961055111</t>
  </si>
  <si>
    <t>Bourání základů ze ŽB</t>
  </si>
  <si>
    <t>1300994849</t>
  </si>
  <si>
    <t>1,80*1,80*0,70*20</t>
  </si>
  <si>
    <t>0,90*0,90*0,80*20</t>
  </si>
  <si>
    <t>Mezisoučet</t>
  </si>
  <si>
    <t>42,60*15,40*0,45</t>
  </si>
  <si>
    <t>Součet</t>
  </si>
  <si>
    <t>968072247</t>
  </si>
  <si>
    <t>Vybourání kovových rámů oken jednoduchých včetně křídel pl přes 4 m2</t>
  </si>
  <si>
    <t>m2</t>
  </si>
  <si>
    <t>-1281659722</t>
  </si>
  <si>
    <t>5,40*0,60*7</t>
  </si>
  <si>
    <t>4,20*1,40*3</t>
  </si>
  <si>
    <t>968072455</t>
  </si>
  <si>
    <t>Vybourání kovových dveřních zárubní pl do 2 m2</t>
  </si>
  <si>
    <t>964538912</t>
  </si>
  <si>
    <t>0,95*2,00*2</t>
  </si>
  <si>
    <t>968072559</t>
  </si>
  <si>
    <t>Vybourání kovových vrat pl přes 5 m2</t>
  </si>
  <si>
    <t>1080005821</t>
  </si>
  <si>
    <t>4,20*4,20*3</t>
  </si>
  <si>
    <t>981131712</t>
  </si>
  <si>
    <t>Demolice hal ze železobetonu podíl konstrukcí do 15 % postupným rozebíráním</t>
  </si>
  <si>
    <t>1818779360</t>
  </si>
  <si>
    <t>42,60*15,40*6,35</t>
  </si>
  <si>
    <t>997</t>
  </si>
  <si>
    <t>Přesun sutě</t>
  </si>
  <si>
    <t>997006007</t>
  </si>
  <si>
    <t>Drcení stavebního odpadu ze zdiva z betonu železového s dopravou do 100 m a naložením</t>
  </si>
  <si>
    <t>t</t>
  </si>
  <si>
    <t>-434726420</t>
  </si>
  <si>
    <t>848,491+1248,756</t>
  </si>
  <si>
    <t>997006014</t>
  </si>
  <si>
    <t>Pytlování nebezpečného odpadu z vlnitých tabulí s obsahem azbestu</t>
  </si>
  <si>
    <t>1258572716</t>
  </si>
  <si>
    <t>997006512</t>
  </si>
  <si>
    <t>Vodorovné doprava suti s naložením a složením na skládku do 1 km</t>
  </si>
  <si>
    <t>-801835027</t>
  </si>
  <si>
    <t>997013501</t>
  </si>
  <si>
    <t>Odvoz suti a vybouraných hmot na skládku nebo meziskládku do 1 km se složením</t>
  </si>
  <si>
    <t>-667776273</t>
  </si>
  <si>
    <t>997013509</t>
  </si>
  <si>
    <t>Příplatek k odvozu suti a vybouraných hmot na skládku ZKD 1 km přes 1 km</t>
  </si>
  <si>
    <t>-742737981</t>
  </si>
  <si>
    <t>2103,574*24 'Přepočtené koeficientem množství</t>
  </si>
  <si>
    <t>997013602</t>
  </si>
  <si>
    <t>Poplatek za uložení na skládce (skládkovné) stavebního odpadu železobetonového kód odpadu 17 01 01</t>
  </si>
  <si>
    <t>1298130008</t>
  </si>
  <si>
    <t>14</t>
  </si>
  <si>
    <t>997013631</t>
  </si>
  <si>
    <t>Poplatek za uložení na skládce (skládkovné) stavebního odpadu směsného kód odpadu 17 09 04</t>
  </si>
  <si>
    <t>1954338501</t>
  </si>
  <si>
    <t>1,371+0,289+3,493</t>
  </si>
  <si>
    <t>997013821</t>
  </si>
  <si>
    <t>Poplatek za uložení na skládce (skládkovné) stavebního odpadu s obsahem azbestu kód odpadu 17 06 05</t>
  </si>
  <si>
    <t>1560540164</t>
  </si>
  <si>
    <t>PSV</t>
  </si>
  <si>
    <t>Práce a dodávky PSV</t>
  </si>
  <si>
    <t>765</t>
  </si>
  <si>
    <t>Krytina skládaná</t>
  </si>
  <si>
    <t>16</t>
  </si>
  <si>
    <t>765131857</t>
  </si>
  <si>
    <t>Demontáž vlnité azbestocementové krytiny sklonu do 30° do suti</t>
  </si>
  <si>
    <t>-362340929</t>
  </si>
  <si>
    <t>4,14*2,74</t>
  </si>
  <si>
    <t>VRN9</t>
  </si>
  <si>
    <t>Ostatní náklady</t>
  </si>
  <si>
    <t>17</t>
  </si>
  <si>
    <t>094103000</t>
  </si>
  <si>
    <t>Náklady na plánované vyklizení objektu vč. odvozu na skládku a skládkovného</t>
  </si>
  <si>
    <t>1024</t>
  </si>
  <si>
    <t>-2105781468</t>
  </si>
  <si>
    <t>18</t>
  </si>
  <si>
    <t>Ost01</t>
  </si>
  <si>
    <t>Kropení vodou při demolici</t>
  </si>
  <si>
    <t>-1122899983</t>
  </si>
  <si>
    <t>2 - SO 02 - Ocelová hala</t>
  </si>
  <si>
    <t>1,40*1,00*1,20*32</t>
  </si>
  <si>
    <t>1,00*1,00*1,20*10</t>
  </si>
  <si>
    <t>66,42*12,35*0,45</t>
  </si>
  <si>
    <t>4,00*4,00*2</t>
  </si>
  <si>
    <t>4,00*3,00</t>
  </si>
  <si>
    <t>4,20*1,80*3</t>
  </si>
  <si>
    <t>4,00*2,80</t>
  </si>
  <si>
    <t>981332111</t>
  </si>
  <si>
    <t>Demolice ocelových konstrukcí hal, technologických zařízení apod.</t>
  </si>
  <si>
    <t>-868764582</t>
  </si>
  <si>
    <t>66,42*12,35*4,45*8/1000</t>
  </si>
  <si>
    <t>-1363950814</t>
  </si>
  <si>
    <t>1078,076*24 'Přepočtené koeficientem množství</t>
  </si>
  <si>
    <t>5,14</t>
  </si>
  <si>
    <t>9973</t>
  </si>
  <si>
    <t>Výzisk za výkup železného šrotu</t>
  </si>
  <si>
    <t>-1508528837</t>
  </si>
  <si>
    <t>3 - SO 03 - Hala s přístavky</t>
  </si>
  <si>
    <t>-733044713</t>
  </si>
  <si>
    <t>15,70*1,00*0,75*4</t>
  </si>
  <si>
    <t>29,95*1,00*0,75*2</t>
  </si>
  <si>
    <t>6,20*0,60*0,45</t>
  </si>
  <si>
    <t>29,95*15,70*0,35</t>
  </si>
  <si>
    <t>968062745</t>
  </si>
  <si>
    <t>Vybourání stěn dřevěných plných, zasklených nebo výkladních pl do 2 m2</t>
  </si>
  <si>
    <t>1130114674</t>
  </si>
  <si>
    <t>1,80*1,00*5</t>
  </si>
  <si>
    <t>968072245</t>
  </si>
  <si>
    <t>Vybourání kovových rámů oken jednoduchých včetně křídel pl do 2 m2</t>
  </si>
  <si>
    <t>753630231</t>
  </si>
  <si>
    <t>0,90*1,25</t>
  </si>
  <si>
    <t>1,05*1,25</t>
  </si>
  <si>
    <t>0,98*1,20</t>
  </si>
  <si>
    <t>0,95*1,25*4</t>
  </si>
  <si>
    <t>968072246</t>
  </si>
  <si>
    <t>Vybourání kovových rámů oken jednoduchých včetně křídel pl do 4 m2</t>
  </si>
  <si>
    <t>1099905506</t>
  </si>
  <si>
    <t>1,45*1,45*4</t>
  </si>
  <si>
    <t>13,83*1,00</t>
  </si>
  <si>
    <t>5,00*1,00*2</t>
  </si>
  <si>
    <t>0,95*2,00*3</t>
  </si>
  <si>
    <t>0,90*2,00*2</t>
  </si>
  <si>
    <t>968072456</t>
  </si>
  <si>
    <t>Vybourání kovových dveřních zárubní pl přes 2 m2</t>
  </si>
  <si>
    <t>-845276859</t>
  </si>
  <si>
    <t>1,30*2,00</t>
  </si>
  <si>
    <t>13,83*3,95</t>
  </si>
  <si>
    <t>981011314</t>
  </si>
  <si>
    <t>Demolice budov zděných na MVC podíl konstrukcí do 25 % postupným rozebíráním</t>
  </si>
  <si>
    <t>1938052565</t>
  </si>
  <si>
    <t>15,95*15,30*6,70</t>
  </si>
  <si>
    <t>7,00*15,70*3,75*2</t>
  </si>
  <si>
    <t>756837743</t>
  </si>
  <si>
    <t>1737,037*24 'Přepočtené koeficientem množství</t>
  </si>
  <si>
    <t>0,216+0,343+0,286+0,81+0,707+0,164+3,606+1106,678</t>
  </si>
  <si>
    <t>19</t>
  </si>
  <si>
    <t>20</t>
  </si>
  <si>
    <t>14,70*8,20*2</t>
  </si>
  <si>
    <t>15,70*2,80/2*2</t>
  </si>
  <si>
    <t>22</t>
  </si>
  <si>
    <t>4 - SO 04 - Vrátnice</t>
  </si>
  <si>
    <t>122251102</t>
  </si>
  <si>
    <t>Odkopávky a prokopávky nezapažené v hornině třídy těžitelnosti I, skupiny 3 objem do 50 m3 strojně</t>
  </si>
  <si>
    <t>43116033</t>
  </si>
  <si>
    <t>9-01</t>
  </si>
  <si>
    <t>Demontáž ocelového schodiště</t>
  </si>
  <si>
    <t>-666668420</t>
  </si>
  <si>
    <t>19,80*0,60*0,75*2</t>
  </si>
  <si>
    <t>7,35*0,60*0,75*2</t>
  </si>
  <si>
    <t>1,20*1,20*0,75*2</t>
  </si>
  <si>
    <t>19,80*7,435*0,25</t>
  </si>
  <si>
    <t>1,20*0,45</t>
  </si>
  <si>
    <t>1,30*1,45*3</t>
  </si>
  <si>
    <t>1,20*1,20</t>
  </si>
  <si>
    <t>0,60*0,90</t>
  </si>
  <si>
    <t>0,90*0,90</t>
  </si>
  <si>
    <t>2,00*1,40*3</t>
  </si>
  <si>
    <t>1,40*1,45</t>
  </si>
  <si>
    <t>1,80*1,20</t>
  </si>
  <si>
    <t>518861131</t>
  </si>
  <si>
    <t>(7,435*(2,85+0,65))+1,65*2,85</t>
  </si>
  <si>
    <t>0,90*2,00*5</t>
  </si>
  <si>
    <t>1,00*2,00*4</t>
  </si>
  <si>
    <t>0,70*2,00*4</t>
  </si>
  <si>
    <t>1,55*2,10</t>
  </si>
  <si>
    <t>19,80*7,435*3,40</t>
  </si>
  <si>
    <t>5,30*7,85*3,00</t>
  </si>
  <si>
    <t>-97083726</t>
  </si>
  <si>
    <t>439,322*24 'Přepočtené koeficientem množství</t>
  </si>
  <si>
    <t>2,00+0,368+0,428+1,045+1,718+0,205+281,403</t>
  </si>
  <si>
    <t>5 - SO 05 - Sedimentační jímky č. 1</t>
  </si>
  <si>
    <t>122251104</t>
  </si>
  <si>
    <t>Odkopávky a prokopávky nezapažené v hornině třídy těžitelnosti I, skupiny 3 objem do 500 m3 strojně</t>
  </si>
  <si>
    <t>-2093583253</t>
  </si>
  <si>
    <t>380,00+60,00</t>
  </si>
  <si>
    <t>2042642433</t>
  </si>
  <si>
    <t>369317311</t>
  </si>
  <si>
    <t>Zaslepení potrubí cementopopílkovou směsí</t>
  </si>
  <si>
    <t>2037561486</t>
  </si>
  <si>
    <t>952905111</t>
  </si>
  <si>
    <t>Čerpání vody ze zatopených prostor</t>
  </si>
  <si>
    <t>hod</t>
  </si>
  <si>
    <t>-1636712526</t>
  </si>
  <si>
    <t>-2011968580</t>
  </si>
  <si>
    <t>"Jímka "a"</t>
  </si>
  <si>
    <t>19,050*5,30*0,55</t>
  </si>
  <si>
    <t>19,050*0,25*3,40*2</t>
  </si>
  <si>
    <t>4,80*0,25*3,40*4</t>
  </si>
  <si>
    <t>1,25*3,10*0,25</t>
  </si>
  <si>
    <t>1,00*3,10*0,25</t>
  </si>
  <si>
    <t>19,050*0,55*0,30*2</t>
  </si>
  <si>
    <t>4,20*0,55*0,30*2</t>
  </si>
  <si>
    <t>"Jímka "c"</t>
  </si>
  <si>
    <t>4,30*2,40*0,50+1,00*1,30*0,50</t>
  </si>
  <si>
    <t>4,30*0,30*2,30</t>
  </si>
  <si>
    <t>4,30*0,20*2,60</t>
  </si>
  <si>
    <t>4,30*0,30*2,60</t>
  </si>
  <si>
    <t>1,30*0,30*2,30</t>
  </si>
  <si>
    <t>0,60*0,30*2,30*2</t>
  </si>
  <si>
    <t>1,00*0,30*2,60*2</t>
  </si>
  <si>
    <t>0,70*0,30*2,30*2</t>
  </si>
  <si>
    <t>"Jímka "b"</t>
  </si>
  <si>
    <t>2,20*1,20*0,50+1,50*1,20*0,50</t>
  </si>
  <si>
    <t>2,20*0,30*1,20</t>
  </si>
  <si>
    <t>0,50*0,30*1,20*2</t>
  </si>
  <si>
    <t>2,20*0,40*1,20</t>
  </si>
  <si>
    <t>1,20*0,30*1,20</t>
  </si>
  <si>
    <t>1,20*0,30*1,20*2</t>
  </si>
  <si>
    <t>-1939462779</t>
  </si>
  <si>
    <t>37451972</t>
  </si>
  <si>
    <t>-1278826877</t>
  </si>
  <si>
    <t>814214431</t>
  </si>
  <si>
    <t>331,188*24 'Přepočtené koeficientem množství</t>
  </si>
  <si>
    <t>-1949762319</t>
  </si>
  <si>
    <t>6 - SO 06 - Sedimentační jímka č. 2</t>
  </si>
  <si>
    <t>7,75*5,55*0,55+1,20*2,10*0,55</t>
  </si>
  <si>
    <t>5,55*0,30*2,90*3</t>
  </si>
  <si>
    <t>2,45*0,30*2,90*2</t>
  </si>
  <si>
    <t>4,40*0,30*2,90*2</t>
  </si>
  <si>
    <t>4,40*0,15*2,90</t>
  </si>
  <si>
    <t>1,20*0,30*2,90*2</t>
  </si>
  <si>
    <t>1,50*0,30*2,90</t>
  </si>
  <si>
    <t>-658924793</t>
  </si>
  <si>
    <t>136,212*24 'Přepočtené koeficientem množství</t>
  </si>
  <si>
    <t>7 - SO 07 - Objekt č. 1</t>
  </si>
  <si>
    <t>122251101</t>
  </si>
  <si>
    <t>Odkopávky a prokopávky nezapažené v hornině třídy těžitelnosti I, skupiny 3 objem do 20 m3 strojně</t>
  </si>
  <si>
    <t>2027918299</t>
  </si>
  <si>
    <t>4,50*0,45*0,65*2</t>
  </si>
  <si>
    <t>5,60*0,45*0,65*2</t>
  </si>
  <si>
    <t>4,50*5,90*0,25</t>
  </si>
  <si>
    <t>-1998559445</t>
  </si>
  <si>
    <t>1,50*1,20</t>
  </si>
  <si>
    <t>1,20*0,80</t>
  </si>
  <si>
    <t>0,95*2,00</t>
  </si>
  <si>
    <t>1,00*1,80</t>
  </si>
  <si>
    <t>981011313</t>
  </si>
  <si>
    <t>Demolice budov zděných na MVC podíl konstrukcí do 20 % postupným rozebíráním</t>
  </si>
  <si>
    <t>1356110447</t>
  </si>
  <si>
    <t>4,50*5,90*2,85</t>
  </si>
  <si>
    <t>-487140500</t>
  </si>
  <si>
    <t>56,944*24 'Přepočtené koeficientem množství</t>
  </si>
  <si>
    <t>0,066+0,281+26,484</t>
  </si>
  <si>
    <t>8 - SO 08 - Objekt č. 2</t>
  </si>
  <si>
    <t>-1534614622</t>
  </si>
  <si>
    <t>-1985810259</t>
  </si>
  <si>
    <t>3,50*0,45*0,75*2</t>
  </si>
  <si>
    <t>2,45*0,45*0,75*2</t>
  </si>
  <si>
    <t>3,50*2,45*0,25</t>
  </si>
  <si>
    <t>3,50*2,45*2,20</t>
  </si>
  <si>
    <t>-15129132</t>
  </si>
  <si>
    <t>21,389*24 'Přepočtené koeficientem množství</t>
  </si>
  <si>
    <t>611890044</t>
  </si>
  <si>
    <t>9 - SO 09 - Oplocení</t>
  </si>
  <si>
    <t>-967494948</t>
  </si>
  <si>
    <t>165992059</t>
  </si>
  <si>
    <t>64,00+90,00</t>
  </si>
  <si>
    <t>961044111</t>
  </si>
  <si>
    <t>Bourání základů z betonu prostého</t>
  </si>
  <si>
    <t>1717941309</t>
  </si>
  <si>
    <t>"A", "B", "C", "D"</t>
  </si>
  <si>
    <t>58,00</t>
  </si>
  <si>
    <t>"F"</t>
  </si>
  <si>
    <t>6,00</t>
  </si>
  <si>
    <t>1453748242</t>
  </si>
  <si>
    <t>"G"</t>
  </si>
  <si>
    <t>80,00</t>
  </si>
  <si>
    <t>"A", "B", C", "D"</t>
  </si>
  <si>
    <t>"základy pod vraty</t>
  </si>
  <si>
    <t>10,00</t>
  </si>
  <si>
    <t>966071711</t>
  </si>
  <si>
    <t>Bourání sloupků a vzpěr plotových ocelových do 2,5 m zabetonovaných</t>
  </si>
  <si>
    <t>kus</t>
  </si>
  <si>
    <t>761235463</t>
  </si>
  <si>
    <t>"A", "B", "C", "D", "E"</t>
  </si>
  <si>
    <t>400+(5*2)</t>
  </si>
  <si>
    <t>966071721</t>
  </si>
  <si>
    <t>Bourání sloupků a vzpěr plotových ocelových do 2,5 m odřezáním</t>
  </si>
  <si>
    <t>-825609744</t>
  </si>
  <si>
    <t>966071822</t>
  </si>
  <si>
    <t>Rozebrání oplocení z drátěného pletiva se čtvercovými oky výšky do 2,0 m</t>
  </si>
  <si>
    <t>m</t>
  </si>
  <si>
    <t>191095984</t>
  </si>
  <si>
    <t>"E"</t>
  </si>
  <si>
    <t>419,00</t>
  </si>
  <si>
    <t>"B"</t>
  </si>
  <si>
    <t>47,80</t>
  </si>
  <si>
    <t>966071831</t>
  </si>
  <si>
    <t>Rozebrání ostnatého drátu výšky do 2,0 m</t>
  </si>
  <si>
    <t>-779482450</t>
  </si>
  <si>
    <t>419,00*3</t>
  </si>
  <si>
    <t>966072822</t>
  </si>
  <si>
    <t>Rozebrání oplocení z vlnitého nebo profilového plechu hmotnosti do 50 kg</t>
  </si>
  <si>
    <t>106179821</t>
  </si>
  <si>
    <t>"C"</t>
  </si>
  <si>
    <t>78,00</t>
  </si>
  <si>
    <t>"D"</t>
  </si>
  <si>
    <t>220,00</t>
  </si>
  <si>
    <t>"A"</t>
  </si>
  <si>
    <t>28,70</t>
  </si>
  <si>
    <t>966073812</t>
  </si>
  <si>
    <t>Rozebrání vrat a vrátek k oplocení plochy do 10 m2</t>
  </si>
  <si>
    <t>-1102677928</t>
  </si>
  <si>
    <t>966073813</t>
  </si>
  <si>
    <t>Rozebrání vrat a vrátek k oplocení plochy do 20 m2</t>
  </si>
  <si>
    <t>-36192636</t>
  </si>
  <si>
    <t>997006006</t>
  </si>
  <si>
    <t>Drcení stavebního odpadu ze zdiva z betonu prostého s dopravou do 100 m a naložením</t>
  </si>
  <si>
    <t>-488511459</t>
  </si>
  <si>
    <t>-908585733</t>
  </si>
  <si>
    <t>-1205437213</t>
  </si>
  <si>
    <t>128,00+216,00</t>
  </si>
  <si>
    <t>-2102721435</t>
  </si>
  <si>
    <t>-565791258</t>
  </si>
  <si>
    <t>432,783*24 'Přepočtené koeficientem množství</t>
  </si>
  <si>
    <t>997013601</t>
  </si>
  <si>
    <t>Poplatek za uložení na skládce (skládkovné) stavebního odpadu betonového kód odpadu 17 01 01</t>
  </si>
  <si>
    <t>874236797</t>
  </si>
  <si>
    <t>-1133041405</t>
  </si>
  <si>
    <t>196695528</t>
  </si>
  <si>
    <t>1979009014</t>
  </si>
  <si>
    <t>-(3,28+1,158+0,126+14,80+0,57+1,20)</t>
  </si>
  <si>
    <t>10 - SO 10 - Areálové zpěvněné plochy</t>
  </si>
  <si>
    <t>113107237</t>
  </si>
  <si>
    <t>Odstranění podkladu z betonu vyztuženého sítěmi tl 300 mm strojně pl přes 200 m2</t>
  </si>
  <si>
    <t>1688283157</t>
  </si>
  <si>
    <t>113107243</t>
  </si>
  <si>
    <t>Odstranění podkladu živičného tl 150 mm strojně pl přes 200 m2</t>
  </si>
  <si>
    <t>660535905</t>
  </si>
  <si>
    <t>153426601</t>
  </si>
  <si>
    <t>1630749767</t>
  </si>
  <si>
    <t>997221551</t>
  </si>
  <si>
    <t>Vodorovná doprava suti ze sypkých materiálů do 1 km</t>
  </si>
  <si>
    <t>219957305</t>
  </si>
  <si>
    <t>997221559</t>
  </si>
  <si>
    <t>Příplatek ZKD 1 km u vodorovné dopravy suti ze sypkých materiálů</t>
  </si>
  <si>
    <t>725081728</t>
  </si>
  <si>
    <t>8217,5*24 'Přepočtené koeficientem množství</t>
  </si>
  <si>
    <t>997221625</t>
  </si>
  <si>
    <t>292507709</t>
  </si>
  <si>
    <t>997221645</t>
  </si>
  <si>
    <t>Poplatek za uložení na skládce (skládkovné) odpadu asfaltového bez dehtu kód odpadu 17 03 02</t>
  </si>
  <si>
    <t>1203551497</t>
  </si>
  <si>
    <t>11 - SO 11 - Areálové rozvody a přípojky inženýrských sítí</t>
  </si>
  <si>
    <t xml:space="preserve">    3 - Svislé a kompletní konstrukce</t>
  </si>
  <si>
    <t xml:space="preserve">    8 - Trubní vedení</t>
  </si>
  <si>
    <t xml:space="preserve">    741 - Elektroinstalace - silnoproud</t>
  </si>
  <si>
    <t xml:space="preserve">    742 - Elektroinstalace - slaboproud</t>
  </si>
  <si>
    <t>-893122599</t>
  </si>
  <si>
    <t>3,00*1,20*2,50*2</t>
  </si>
  <si>
    <t>22,40</t>
  </si>
  <si>
    <t>7,794</t>
  </si>
  <si>
    <t>131151104</t>
  </si>
  <si>
    <t>Hloubení jam nezapažených v hornině třídy těžitelnosti I, skupiny 1 a 2 objem do 500 m3 strojně</t>
  </si>
  <si>
    <t>-126453859</t>
  </si>
  <si>
    <t>"Šachty</t>
  </si>
  <si>
    <t>2,50*2,50*2,50*8</t>
  </si>
  <si>
    <t>2,50*2,50*1,80</t>
  </si>
  <si>
    <t>131213101</t>
  </si>
  <si>
    <t>Hloubení jam v soudržných horninách třídy těžitelnosti I, skupiny 3 ručně</t>
  </si>
  <si>
    <t>1714005067</t>
  </si>
  <si>
    <t xml:space="preserve">"Cetin </t>
  </si>
  <si>
    <t>1,00*1,00*1,50</t>
  </si>
  <si>
    <t>2,50*2,50*1,20</t>
  </si>
  <si>
    <t>174151101</t>
  </si>
  <si>
    <t>Zásyp jam, šachet rýh nebo kolem objektů sypaninou se zhutněním</t>
  </si>
  <si>
    <t>287188957</t>
  </si>
  <si>
    <t>1618884382</t>
  </si>
  <si>
    <t>48,194+136,25+9,00-7,50</t>
  </si>
  <si>
    <t>181411131</t>
  </si>
  <si>
    <t>Založení parkového trávníku výsevem plochy do 1000 m2 v rovině a ve svahu do 1:5</t>
  </si>
  <si>
    <t>232801617</t>
  </si>
  <si>
    <t>2,50*2,50</t>
  </si>
  <si>
    <t>M</t>
  </si>
  <si>
    <t>00572410</t>
  </si>
  <si>
    <t>osivo směs travní parková</t>
  </si>
  <si>
    <t>kg</t>
  </si>
  <si>
    <t>-1713265037</t>
  </si>
  <si>
    <t>6,25*0,02 'Přepočtené koeficientem množství</t>
  </si>
  <si>
    <t>Svislé a kompletní konstrukce</t>
  </si>
  <si>
    <t>358315114</t>
  </si>
  <si>
    <t>Bourání stoky kompletní nebo vybourání otvorů z prostého betonu plochy do 4 m2</t>
  </si>
  <si>
    <t>-707372153</t>
  </si>
  <si>
    <t>3,14*0,40*0,40*1,20-3,14*0,30*0,30*1,20</t>
  </si>
  <si>
    <t>3,14*0,60*0,60*2,50*8-3,14*0,50*0,50*2,50*8</t>
  </si>
  <si>
    <t>3,14*0,60*0,60*1,80-3,14*0,50*0,50*1,80</t>
  </si>
  <si>
    <t>Trubní vedení</t>
  </si>
  <si>
    <t>8-01</t>
  </si>
  <si>
    <t>Uříznutí stávajícího vodovodu v šachtici a zaslepení typovou záslepkou, vč. odpojení vodoměru, D+M</t>
  </si>
  <si>
    <t>-1326083481</t>
  </si>
  <si>
    <t>Zafoukání potrubí cementopopílkovou směsí</t>
  </si>
  <si>
    <t>306214135</t>
  </si>
  <si>
    <t>3,14*0,15*0,15*420,00</t>
  </si>
  <si>
    <t>3,14*0,075*0,075*15,00</t>
  </si>
  <si>
    <t>952905121</t>
  </si>
  <si>
    <t>Čerpání fekálií ze zatopených prostor</t>
  </si>
  <si>
    <t>1059084903</t>
  </si>
  <si>
    <t>-60962405</t>
  </si>
  <si>
    <t>"Sloupy VO</t>
  </si>
  <si>
    <t>16,00</t>
  </si>
  <si>
    <t>-2121866144</t>
  </si>
  <si>
    <t>"Žumpa</t>
  </si>
  <si>
    <t>3,00*1,20*0,20*2</t>
  </si>
  <si>
    <t>5,00</t>
  </si>
  <si>
    <t>-270135756</t>
  </si>
  <si>
    <t>17,147+32,00</t>
  </si>
  <si>
    <t>-273648106</t>
  </si>
  <si>
    <t>1622587278</t>
  </si>
  <si>
    <t>49,147+15,456</t>
  </si>
  <si>
    <t>-693445919</t>
  </si>
  <si>
    <t>1953264217</t>
  </si>
  <si>
    <t>64,603*24 'Přepočtené koeficientem množství</t>
  </si>
  <si>
    <t>-1160015463</t>
  </si>
  <si>
    <t>1761556048</t>
  </si>
  <si>
    <t>9971</t>
  </si>
  <si>
    <t>Odvoz vyčerpaných splašek na ČOV vč. likvidace</t>
  </si>
  <si>
    <t>-806383198</t>
  </si>
  <si>
    <t>741</t>
  </si>
  <si>
    <t>Elektroinstalace - silnoproud</t>
  </si>
  <si>
    <t>721-02</t>
  </si>
  <si>
    <t>Odřezání ocelového sloupu VO, rozpálení na šrotovací délu a odvoz do šrotu</t>
  </si>
  <si>
    <t>-919669337</t>
  </si>
  <si>
    <t>23</t>
  </si>
  <si>
    <t>741-01</t>
  </si>
  <si>
    <t>Odpojení kabelu NN v pojistkové skříni na sloupu</t>
  </si>
  <si>
    <t>1968681153</t>
  </si>
  <si>
    <t>24</t>
  </si>
  <si>
    <t>741-03</t>
  </si>
  <si>
    <t>Odpojení kabelu NN od vedení NN</t>
  </si>
  <si>
    <t>-1194822434</t>
  </si>
  <si>
    <t>742</t>
  </si>
  <si>
    <t>Elektroinstalace - slaboproud</t>
  </si>
  <si>
    <t>25</t>
  </si>
  <si>
    <t>220182024</t>
  </si>
  <si>
    <t>Označení optického kabelu nebo spojky zaměřovacím markerem</t>
  </si>
  <si>
    <t>64</t>
  </si>
  <si>
    <t>-1650915085</t>
  </si>
  <si>
    <t>"cetin</t>
  </si>
  <si>
    <t>26</t>
  </si>
  <si>
    <t>M-01</t>
  </si>
  <si>
    <t>marker</t>
  </si>
  <si>
    <t>256</t>
  </si>
  <si>
    <t>-862426439</t>
  </si>
  <si>
    <t>27</t>
  </si>
  <si>
    <t>M-02</t>
  </si>
  <si>
    <t>Kabelová koncovka, D+M</t>
  </si>
  <si>
    <t>1298704998</t>
  </si>
  <si>
    <t>12 - SO 12 - Ostatní objekty</t>
  </si>
  <si>
    <t>113107181</t>
  </si>
  <si>
    <t>Odstranění podkladu živičného tl 50 mm strojně pl přes 50 do 200 m2</t>
  </si>
  <si>
    <t>1176318738</t>
  </si>
  <si>
    <t>"P"</t>
  </si>
  <si>
    <t>60,00</t>
  </si>
  <si>
    <t>108788816</t>
  </si>
  <si>
    <t>214,00*2,30</t>
  </si>
  <si>
    <t>"I"</t>
  </si>
  <si>
    <t>112,00*1,20</t>
  </si>
  <si>
    <t>"M"</t>
  </si>
  <si>
    <t>12,30*8,00</t>
  </si>
  <si>
    <t>131251104</t>
  </si>
  <si>
    <t>Hloubení jam nezapažených v hornině třídy těžitelnosti I, skupiny 3 objem do 500 m3 strojně</t>
  </si>
  <si>
    <t>537857701</t>
  </si>
  <si>
    <t>"E</t>
  </si>
  <si>
    <t>5,00*4,00*3,00*4</t>
  </si>
  <si>
    <t>"O</t>
  </si>
  <si>
    <t>5,00*4,00*3,00</t>
  </si>
  <si>
    <t>832154999</t>
  </si>
  <si>
    <t>9-02</t>
  </si>
  <si>
    <t>Demontáž ocelových nádrží</t>
  </si>
  <si>
    <t>-1440628580</t>
  </si>
  <si>
    <t>"O"</t>
  </si>
  <si>
    <t>Čerpání kontaminovaného odpadu</t>
  </si>
  <si>
    <t>621168581</t>
  </si>
  <si>
    <t>-1961736739</t>
  </si>
  <si>
    <t>"R"</t>
  </si>
  <si>
    <t>2,00</t>
  </si>
  <si>
    <t>"T"</t>
  </si>
  <si>
    <t>3,14*0,40*0,40*1,00*2-3,14*0,30*0,30*1,00*2</t>
  </si>
  <si>
    <t>"U"</t>
  </si>
  <si>
    <t>"V"</t>
  </si>
  <si>
    <t>1223650035</t>
  </si>
  <si>
    <t>15,00</t>
  </si>
  <si>
    <t>17,50+17,00+10,00</t>
  </si>
  <si>
    <t>60,00+36,00</t>
  </si>
  <si>
    <t>35,00</t>
  </si>
  <si>
    <t>"H"</t>
  </si>
  <si>
    <t>1,00</t>
  </si>
  <si>
    <t>"N"</t>
  </si>
  <si>
    <t>20,00</t>
  </si>
  <si>
    <t>"W"</t>
  </si>
  <si>
    <t>(11,75+5,50)*0,90*0,50</t>
  </si>
  <si>
    <t>(13,40+10,50)*0,90*0,50</t>
  </si>
  <si>
    <t>13,40*2,00*0,30</t>
  </si>
  <si>
    <t>10,050*2,20*0,30</t>
  </si>
  <si>
    <t>"Předpoklad dalších akcí</t>
  </si>
  <si>
    <t>100,00</t>
  </si>
  <si>
    <t>962032231</t>
  </si>
  <si>
    <t>Bourání zdiva z cihel pálených nebo vápenopískových na MV nebo MVC přes 1 m3</t>
  </si>
  <si>
    <t>-188540409</t>
  </si>
  <si>
    <t>13,40*2,50*0,30</t>
  </si>
  <si>
    <t>10,05*0,80*0,30</t>
  </si>
  <si>
    <t>(11,75+5,50)*3,70*0,30</t>
  </si>
  <si>
    <t>1902910924</t>
  </si>
  <si>
    <t>-847817699</t>
  </si>
  <si>
    <t>456,75+827,258</t>
  </si>
  <si>
    <t>191325179</t>
  </si>
  <si>
    <t>5,00*1200,00/1000</t>
  </si>
  <si>
    <t>-2139924726</t>
  </si>
  <si>
    <t>24,88+1284,008</t>
  </si>
  <si>
    <t>997013011</t>
  </si>
  <si>
    <t>Vyklizení odpadů z prostorů přes 15 m2 s naložením z hl do 2 m</t>
  </si>
  <si>
    <t>-939425120</t>
  </si>
  <si>
    <t>8,00</t>
  </si>
  <si>
    <t>"J"</t>
  </si>
  <si>
    <t>"L"</t>
  </si>
  <si>
    <t>"Q"</t>
  </si>
  <si>
    <t>"S"</t>
  </si>
  <si>
    <t>-1514567892</t>
  </si>
  <si>
    <t>1416255878</t>
  </si>
  <si>
    <t>1416,166*24 'Přepočtené koeficientem množství</t>
  </si>
  <si>
    <t>-2124103601</t>
  </si>
  <si>
    <t>704583898</t>
  </si>
  <si>
    <t>1930201370</t>
  </si>
  <si>
    <t>59,898+34,50</t>
  </si>
  <si>
    <t>997013645</t>
  </si>
  <si>
    <t>-1573138823</t>
  </si>
  <si>
    <t>1810593338</t>
  </si>
  <si>
    <t>997013843</t>
  </si>
  <si>
    <t>Poplatek za uložení na skládce (skládkovné) odpadu po čerpání s obsahem nebezpečných látek kód odpadu 13 07 03</t>
  </si>
  <si>
    <t>-832336525</t>
  </si>
  <si>
    <t>-161275417</t>
  </si>
  <si>
    <t>13 - SO 13 - Kácení dřevin</t>
  </si>
  <si>
    <t>111211101</t>
  </si>
  <si>
    <t>Odstranění křovin a stromů průměru kmene do 100 mm i s kořeny sklonu terénu do 1:5 ručně</t>
  </si>
  <si>
    <t>-531183959</t>
  </si>
  <si>
    <t>800,00+210,00+233,00+640,00+73,00+1298,00+163,00</t>
  </si>
  <si>
    <t>112101101</t>
  </si>
  <si>
    <t>Odstranění stromů listnatých průměru kmene do 300 mm</t>
  </si>
  <si>
    <t>-368391630</t>
  </si>
  <si>
    <t>312+54</t>
  </si>
  <si>
    <t>112101102</t>
  </si>
  <si>
    <t>Odstranění stromů listnatých průměru kmene do 500 mm</t>
  </si>
  <si>
    <t>-624187874</t>
  </si>
  <si>
    <t>112101104</t>
  </si>
  <si>
    <t>Odstranění stromů listnatých průměru kmene do 900 mm</t>
  </si>
  <si>
    <t>210623443</t>
  </si>
  <si>
    <t>112101121</t>
  </si>
  <si>
    <t>Odstranění stromů jehličnatých průměru kmene do 300 mm</t>
  </si>
  <si>
    <t>802863170</t>
  </si>
  <si>
    <t>112251101</t>
  </si>
  <si>
    <t>Odstranění pařezů D do 300 mm</t>
  </si>
  <si>
    <t>1131746074</t>
  </si>
  <si>
    <t>366+2</t>
  </si>
  <si>
    <t>112251102</t>
  </si>
  <si>
    <t>Odstranění pařezů D do 500 mm</t>
  </si>
  <si>
    <t>1339163610</t>
  </si>
  <si>
    <t>112251104</t>
  </si>
  <si>
    <t>Odstranění pařezů D do 900 mm</t>
  </si>
  <si>
    <t>14829726</t>
  </si>
  <si>
    <t>162201401</t>
  </si>
  <si>
    <t>Vodorovné přemístění větví stromů listnatých do 1 km D kmene do 300 mm</t>
  </si>
  <si>
    <t>-598884105</t>
  </si>
  <si>
    <t>162201402</t>
  </si>
  <si>
    <t>Vodorovné přemístění větví stromů listnatých do 1 km D kmene do 500 mm</t>
  </si>
  <si>
    <t>1846363228</t>
  </si>
  <si>
    <t>162201404</t>
  </si>
  <si>
    <t>Vodorovné přemístění větví stromů listnatých do 1 km D kmene do 900 mm</t>
  </si>
  <si>
    <t>1551576677</t>
  </si>
  <si>
    <t>162201405</t>
  </si>
  <si>
    <t>Vodorovné přemístění větví stromů jehličnatých do 1 km D kmene do 300 mm</t>
  </si>
  <si>
    <t>1114440011</t>
  </si>
  <si>
    <t>162201411</t>
  </si>
  <si>
    <t>Vodorovné přemístění kmenů stromů listnatých do 1 km D kmene do 300 mm</t>
  </si>
  <si>
    <t>1076864155</t>
  </si>
  <si>
    <t>162201412</t>
  </si>
  <si>
    <t>Vodorovné přemístění kmenů stromů listnatých do 1 km D kmene do 500 mm</t>
  </si>
  <si>
    <t>852675145</t>
  </si>
  <si>
    <t>162201414</t>
  </si>
  <si>
    <t>Vodorovné přemístění kmenů stromů listnatých do 1 km D kmene do 900 mm</t>
  </si>
  <si>
    <t>-1704062932</t>
  </si>
  <si>
    <t>162201415</t>
  </si>
  <si>
    <t>Vodorovné přemístění kmenů stromů jehličnatých do 1 km D kmene do 300 mm</t>
  </si>
  <si>
    <t>-712082860</t>
  </si>
  <si>
    <t>162201421</t>
  </si>
  <si>
    <t>Vodorovné přemístění pařezů do 1 km D do 300 mm</t>
  </si>
  <si>
    <t>841329615</t>
  </si>
  <si>
    <t>162201422</t>
  </si>
  <si>
    <t>Vodorovné přemístění pařezů do 1 km D do 500 mm</t>
  </si>
  <si>
    <t>-13865586</t>
  </si>
  <si>
    <t>162201424</t>
  </si>
  <si>
    <t>Vodorovné přemístění pařezů do 1 km D do 900 mm</t>
  </si>
  <si>
    <t>1793419220</t>
  </si>
  <si>
    <t>162301931</t>
  </si>
  <si>
    <t>Příplatek k vodorovnému přemístění větví stromů listnatých D kmene do 300 mm ZKD 1 km</t>
  </si>
  <si>
    <t>750125892</t>
  </si>
  <si>
    <t>366*24 'Přepočtené koeficientem množství</t>
  </si>
  <si>
    <t>162301932</t>
  </si>
  <si>
    <t>Příplatek k vodorovnému přemístění větví stromů listnatých D kmene do 500 mm ZKD 1 km</t>
  </si>
  <si>
    <t>-406903140</t>
  </si>
  <si>
    <t>13*24 'Přepočtené koeficientem množství</t>
  </si>
  <si>
    <t>162301934</t>
  </si>
  <si>
    <t>Příplatek k vodorovnému přemístění větví stromů listnatých D kmene do 900 mm ZKD 1 km</t>
  </si>
  <si>
    <t>-111174679</t>
  </si>
  <si>
    <t>1*24 'Přepočtené koeficientem množství</t>
  </si>
  <si>
    <t>162301941</t>
  </si>
  <si>
    <t>Příplatek k vodorovnému přemístění větví stromů jehličnatých D kmene do 300 mm ZKD 1 km</t>
  </si>
  <si>
    <t>-1474810301</t>
  </si>
  <si>
    <t>2*24 'Přepočtené koeficientem množství</t>
  </si>
  <si>
    <t>162301951</t>
  </si>
  <si>
    <t>Příplatek k vodorovnému přemístění kmenů stromů listnatých D kmene do 300 mm ZKD 1 km</t>
  </si>
  <si>
    <t>-1845302688</t>
  </si>
  <si>
    <t>162301952</t>
  </si>
  <si>
    <t>Příplatek k vodorovnému přemístění kmenů stromů listnatých D kmene do 500 mm ZKD 1 km</t>
  </si>
  <si>
    <t>-1925690998</t>
  </si>
  <si>
    <t>162301954</t>
  </si>
  <si>
    <t>Příplatek k vodorovnému přemístění kmenů stromů listnatých D kmene do 900 mm ZKD 1 km</t>
  </si>
  <si>
    <t>1608114603</t>
  </si>
  <si>
    <t>162301961</t>
  </si>
  <si>
    <t>Příplatek k vodorovnému přemístění kmenů stromů jehličnatých D kmene do 300 mm ZKD 1 km</t>
  </si>
  <si>
    <t>1759173453</t>
  </si>
  <si>
    <t>28</t>
  </si>
  <si>
    <t>162301971</t>
  </si>
  <si>
    <t>Příplatek k vodorovnému přemístění pařezů D 300 mm ZKD 1 km</t>
  </si>
  <si>
    <t>1663024020</t>
  </si>
  <si>
    <t>368*24 'Přepočtené koeficientem množství</t>
  </si>
  <si>
    <t>29</t>
  </si>
  <si>
    <t>162301972</t>
  </si>
  <si>
    <t>Příplatek k vodorovnému přemístění pařezů D 500 mm ZKD 1 km</t>
  </si>
  <si>
    <t>521068185</t>
  </si>
  <si>
    <t>30</t>
  </si>
  <si>
    <t>162301974</t>
  </si>
  <si>
    <t>Příplatek k vodorovnému přemístění pařezů D 900 mm ZKD 1 km</t>
  </si>
  <si>
    <t>-323208036</t>
  </si>
  <si>
    <t>31</t>
  </si>
  <si>
    <t>183101215</t>
  </si>
  <si>
    <t>Jamky pro výsadbu s výměnou 50 % půdy zeminy tř 1 až 4 objem do 0,4 m3 v rovině a svahu do 1:5</t>
  </si>
  <si>
    <t>724147819</t>
  </si>
  <si>
    <t>32</t>
  </si>
  <si>
    <t>10321100</t>
  </si>
  <si>
    <t>zahradní substrát pro výsadbu VL</t>
  </si>
  <si>
    <t>76618707</t>
  </si>
  <si>
    <t>33</t>
  </si>
  <si>
    <t>184102116</t>
  </si>
  <si>
    <t>Výsadba dřeviny s balem D do 0,8 m do jamky se zalitím v rovině a svahu do 1:5</t>
  </si>
  <si>
    <t>767650744</t>
  </si>
  <si>
    <t>34</t>
  </si>
  <si>
    <t>1-01</t>
  </si>
  <si>
    <t>javor mléč velikosti 16/18 (případně jiné dřeviny uvedeny v TZ)</t>
  </si>
  <si>
    <t>140118333</t>
  </si>
  <si>
    <t>35</t>
  </si>
  <si>
    <t>184215132</t>
  </si>
  <si>
    <t>Ukotvení kmene dřevin třemi kůly D do 0,1 m délky do 2 m</t>
  </si>
  <si>
    <t>-1561425988</t>
  </si>
  <si>
    <t>36</t>
  </si>
  <si>
    <t>60591253</t>
  </si>
  <si>
    <t>kůl vyvazovací dřevěný impregnovaný D 8cm dl 2m</t>
  </si>
  <si>
    <t>-1909981045</t>
  </si>
  <si>
    <t>18,000*3</t>
  </si>
  <si>
    <t>37</t>
  </si>
  <si>
    <t>184801121</t>
  </si>
  <si>
    <t>Ošetřování vysazených dřevin soliterních v rovině a svahu do 1:5</t>
  </si>
  <si>
    <t>99577991</t>
  </si>
  <si>
    <t>18*5</t>
  </si>
  <si>
    <t>38</t>
  </si>
  <si>
    <t>184806112</t>
  </si>
  <si>
    <t>Řez stromů netrnitých průklestem D koruny do 4 m</t>
  </si>
  <si>
    <t>1987130238</t>
  </si>
  <si>
    <t>39</t>
  </si>
  <si>
    <t>184911111</t>
  </si>
  <si>
    <t>Znovuuvázání dřeviny ke kůlům</t>
  </si>
  <si>
    <t>-358885850</t>
  </si>
  <si>
    <t>18*3*5</t>
  </si>
  <si>
    <t>40</t>
  </si>
  <si>
    <t>185851121</t>
  </si>
  <si>
    <t>Dovoz vody pro zálivku rostlin za vzdálenost do 1000 m</t>
  </si>
  <si>
    <t>-2014527238</t>
  </si>
  <si>
    <t>41</t>
  </si>
  <si>
    <t>08113910</t>
  </si>
  <si>
    <t>voda</t>
  </si>
  <si>
    <t>484365751</t>
  </si>
  <si>
    <t>Název stavby:</t>
  </si>
  <si>
    <t>Stavebník:</t>
  </si>
  <si>
    <t>Stupeň:</t>
  </si>
  <si>
    <t>DBP</t>
  </si>
  <si>
    <t>Vypracoval:</t>
  </si>
  <si>
    <t>Schválil:</t>
  </si>
  <si>
    <t>Ing. Kuzník Tomáš</t>
  </si>
  <si>
    <t>HIP:</t>
  </si>
  <si>
    <t>Číslo zakázky:</t>
  </si>
  <si>
    <t>Patří do:</t>
  </si>
  <si>
    <t>PRO-11222</t>
  </si>
  <si>
    <t>SOUPIS PRACÍ, DODÁVEK A SLUŽEB</t>
  </si>
  <si>
    <t>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</si>
</sst>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/yyyy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44" fillId="0" borderId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40" fillId="0" borderId="0" xfId="2" applyFont="1" applyAlignment="1">
      <alignment horizontal="center"/>
    </xf>
    <xf numFmtId="0" fontId="39" fillId="0" borderId="0" xfId="2"/>
    <xf numFmtId="0" fontId="42" fillId="0" borderId="0" xfId="2" applyFont="1"/>
    <xf numFmtId="0" fontId="40" fillId="0" borderId="0" xfId="2" applyFont="1"/>
    <xf numFmtId="0" fontId="43" fillId="0" borderId="0" xfId="2" applyFont="1"/>
    <xf numFmtId="168" fontId="43" fillId="0" borderId="0" xfId="2" applyNumberFormat="1" applyFont="1" applyAlignment="1">
      <alignment horizontal="left"/>
    </xf>
    <xf numFmtId="14" fontId="43" fillId="0" borderId="0" xfId="2" applyNumberFormat="1" applyFont="1" applyAlignment="1">
      <alignment horizontal="left"/>
    </xf>
    <xf numFmtId="3" fontId="43" fillId="0" borderId="0" xfId="2" applyNumberFormat="1" applyFont="1" applyAlignment="1">
      <alignment horizontal="left"/>
    </xf>
    <xf numFmtId="49" fontId="43" fillId="0" borderId="0" xfId="2" applyNumberFormat="1" applyFont="1"/>
    <xf numFmtId="0" fontId="41" fillId="0" borderId="0" xfId="2" applyFont="1" applyAlignment="1">
      <alignment horizont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/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4">
    <cellStyle name="Hypertextový odkaz" xfId="1" builtinId="8"/>
    <cellStyle name="Normální" xfId="0" builtinId="0" customBuiltin="1"/>
    <cellStyle name="Normální 2" xfId="3"/>
    <cellStyle name="normální_ROZPOČET - VZOR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38</xdr:row>
      <xdr:rowOff>95250</xdr:rowOff>
    </xdr:from>
    <xdr:to>
      <xdr:col>6</xdr:col>
      <xdr:colOff>314325</xdr:colOff>
      <xdr:row>44</xdr:row>
      <xdr:rowOff>152400</xdr:rowOff>
    </xdr:to>
    <xdr:pic>
      <xdr:nvPicPr>
        <xdr:cNvPr id="2" name="Picture 3" descr="nevyj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5F7F6"/>
            </a:clrFrom>
            <a:clrTo>
              <a:srgbClr val="F5F7F6">
                <a:alpha val="0"/>
              </a:srgbClr>
            </a:clrTo>
          </a:clrChange>
          <a:lum bright="-100000" contrast="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7048500"/>
          <a:ext cx="1685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A19" sqref="A19"/>
    </sheetView>
  </sheetViews>
  <sheetFormatPr defaultColWidth="0" defaultRowHeight="12.75"/>
  <cols>
    <col min="1" max="1" width="5.6640625" style="271" customWidth="1"/>
    <col min="2" max="2" width="10.6640625" style="271" customWidth="1"/>
    <col min="3" max="3" width="13.1640625" style="271" customWidth="1"/>
    <col min="4" max="4" width="13.33203125" style="271" bestFit="1" customWidth="1"/>
    <col min="5" max="8" width="10.6640625" style="271" customWidth="1"/>
    <col min="9" max="9" width="12.83203125" style="271" customWidth="1"/>
    <col min="10" max="10" width="10.6640625" style="271" customWidth="1"/>
    <col min="11" max="256" width="0" style="271" hidden="1"/>
    <col min="257" max="257" width="5.6640625" style="271" customWidth="1"/>
    <col min="258" max="258" width="10.6640625" style="271" customWidth="1"/>
    <col min="259" max="259" width="13.1640625" style="271" customWidth="1"/>
    <col min="260" max="260" width="13.33203125" style="271" bestFit="1" customWidth="1"/>
    <col min="261" max="264" width="10.6640625" style="271" customWidth="1"/>
    <col min="265" max="265" width="12.83203125" style="271" customWidth="1"/>
    <col min="266" max="266" width="10.6640625" style="271" customWidth="1"/>
    <col min="267" max="512" width="0" style="271" hidden="1"/>
    <col min="513" max="513" width="5.6640625" style="271" customWidth="1"/>
    <col min="514" max="514" width="10.6640625" style="271" customWidth="1"/>
    <col min="515" max="515" width="13.1640625" style="271" customWidth="1"/>
    <col min="516" max="516" width="13.33203125" style="271" bestFit="1" customWidth="1"/>
    <col min="517" max="520" width="10.6640625" style="271" customWidth="1"/>
    <col min="521" max="521" width="12.83203125" style="271" customWidth="1"/>
    <col min="522" max="522" width="10.6640625" style="271" customWidth="1"/>
    <col min="523" max="768" width="0" style="271" hidden="1"/>
    <col min="769" max="769" width="5.6640625" style="271" customWidth="1"/>
    <col min="770" max="770" width="10.6640625" style="271" customWidth="1"/>
    <col min="771" max="771" width="13.1640625" style="271" customWidth="1"/>
    <col min="772" max="772" width="13.33203125" style="271" bestFit="1" customWidth="1"/>
    <col min="773" max="776" width="10.6640625" style="271" customWidth="1"/>
    <col min="777" max="777" width="12.83203125" style="271" customWidth="1"/>
    <col min="778" max="778" width="10.6640625" style="271" customWidth="1"/>
    <col min="779" max="1024" width="0" style="271" hidden="1"/>
    <col min="1025" max="1025" width="5.6640625" style="271" customWidth="1"/>
    <col min="1026" max="1026" width="10.6640625" style="271" customWidth="1"/>
    <col min="1027" max="1027" width="13.1640625" style="271" customWidth="1"/>
    <col min="1028" max="1028" width="13.33203125" style="271" bestFit="1" customWidth="1"/>
    <col min="1029" max="1032" width="10.6640625" style="271" customWidth="1"/>
    <col min="1033" max="1033" width="12.83203125" style="271" customWidth="1"/>
    <col min="1034" max="1034" width="10.6640625" style="271" customWidth="1"/>
    <col min="1035" max="1280" width="0" style="271" hidden="1"/>
    <col min="1281" max="1281" width="5.6640625" style="271" customWidth="1"/>
    <col min="1282" max="1282" width="10.6640625" style="271" customWidth="1"/>
    <col min="1283" max="1283" width="13.1640625" style="271" customWidth="1"/>
    <col min="1284" max="1284" width="13.33203125" style="271" bestFit="1" customWidth="1"/>
    <col min="1285" max="1288" width="10.6640625" style="271" customWidth="1"/>
    <col min="1289" max="1289" width="12.83203125" style="271" customWidth="1"/>
    <col min="1290" max="1290" width="10.6640625" style="271" customWidth="1"/>
    <col min="1291" max="1536" width="0" style="271" hidden="1"/>
    <col min="1537" max="1537" width="5.6640625" style="271" customWidth="1"/>
    <col min="1538" max="1538" width="10.6640625" style="271" customWidth="1"/>
    <col min="1539" max="1539" width="13.1640625" style="271" customWidth="1"/>
    <col min="1540" max="1540" width="13.33203125" style="271" bestFit="1" customWidth="1"/>
    <col min="1541" max="1544" width="10.6640625" style="271" customWidth="1"/>
    <col min="1545" max="1545" width="12.83203125" style="271" customWidth="1"/>
    <col min="1546" max="1546" width="10.6640625" style="271" customWidth="1"/>
    <col min="1547" max="1792" width="0" style="271" hidden="1"/>
    <col min="1793" max="1793" width="5.6640625" style="271" customWidth="1"/>
    <col min="1794" max="1794" width="10.6640625" style="271" customWidth="1"/>
    <col min="1795" max="1795" width="13.1640625" style="271" customWidth="1"/>
    <col min="1796" max="1796" width="13.33203125" style="271" bestFit="1" customWidth="1"/>
    <col min="1797" max="1800" width="10.6640625" style="271" customWidth="1"/>
    <col min="1801" max="1801" width="12.83203125" style="271" customWidth="1"/>
    <col min="1802" max="1802" width="10.6640625" style="271" customWidth="1"/>
    <col min="1803" max="2048" width="0" style="271" hidden="1"/>
    <col min="2049" max="2049" width="5.6640625" style="271" customWidth="1"/>
    <col min="2050" max="2050" width="10.6640625" style="271" customWidth="1"/>
    <col min="2051" max="2051" width="13.1640625" style="271" customWidth="1"/>
    <col min="2052" max="2052" width="13.33203125" style="271" bestFit="1" customWidth="1"/>
    <col min="2053" max="2056" width="10.6640625" style="271" customWidth="1"/>
    <col min="2057" max="2057" width="12.83203125" style="271" customWidth="1"/>
    <col min="2058" max="2058" width="10.6640625" style="271" customWidth="1"/>
    <col min="2059" max="2304" width="0" style="271" hidden="1"/>
    <col min="2305" max="2305" width="5.6640625" style="271" customWidth="1"/>
    <col min="2306" max="2306" width="10.6640625" style="271" customWidth="1"/>
    <col min="2307" max="2307" width="13.1640625" style="271" customWidth="1"/>
    <col min="2308" max="2308" width="13.33203125" style="271" bestFit="1" customWidth="1"/>
    <col min="2309" max="2312" width="10.6640625" style="271" customWidth="1"/>
    <col min="2313" max="2313" width="12.83203125" style="271" customWidth="1"/>
    <col min="2314" max="2314" width="10.6640625" style="271" customWidth="1"/>
    <col min="2315" max="2560" width="0" style="271" hidden="1"/>
    <col min="2561" max="2561" width="5.6640625" style="271" customWidth="1"/>
    <col min="2562" max="2562" width="10.6640625" style="271" customWidth="1"/>
    <col min="2563" max="2563" width="13.1640625" style="271" customWidth="1"/>
    <col min="2564" max="2564" width="13.33203125" style="271" bestFit="1" customWidth="1"/>
    <col min="2565" max="2568" width="10.6640625" style="271" customWidth="1"/>
    <col min="2569" max="2569" width="12.83203125" style="271" customWidth="1"/>
    <col min="2570" max="2570" width="10.6640625" style="271" customWidth="1"/>
    <col min="2571" max="2816" width="0" style="271" hidden="1"/>
    <col min="2817" max="2817" width="5.6640625" style="271" customWidth="1"/>
    <col min="2818" max="2818" width="10.6640625" style="271" customWidth="1"/>
    <col min="2819" max="2819" width="13.1640625" style="271" customWidth="1"/>
    <col min="2820" max="2820" width="13.33203125" style="271" bestFit="1" customWidth="1"/>
    <col min="2821" max="2824" width="10.6640625" style="271" customWidth="1"/>
    <col min="2825" max="2825" width="12.83203125" style="271" customWidth="1"/>
    <col min="2826" max="2826" width="10.6640625" style="271" customWidth="1"/>
    <col min="2827" max="3072" width="0" style="271" hidden="1"/>
    <col min="3073" max="3073" width="5.6640625" style="271" customWidth="1"/>
    <col min="3074" max="3074" width="10.6640625" style="271" customWidth="1"/>
    <col min="3075" max="3075" width="13.1640625" style="271" customWidth="1"/>
    <col min="3076" max="3076" width="13.33203125" style="271" bestFit="1" customWidth="1"/>
    <col min="3077" max="3080" width="10.6640625" style="271" customWidth="1"/>
    <col min="3081" max="3081" width="12.83203125" style="271" customWidth="1"/>
    <col min="3082" max="3082" width="10.6640625" style="271" customWidth="1"/>
    <col min="3083" max="3328" width="0" style="271" hidden="1"/>
    <col min="3329" max="3329" width="5.6640625" style="271" customWidth="1"/>
    <col min="3330" max="3330" width="10.6640625" style="271" customWidth="1"/>
    <col min="3331" max="3331" width="13.1640625" style="271" customWidth="1"/>
    <col min="3332" max="3332" width="13.33203125" style="271" bestFit="1" customWidth="1"/>
    <col min="3333" max="3336" width="10.6640625" style="271" customWidth="1"/>
    <col min="3337" max="3337" width="12.83203125" style="271" customWidth="1"/>
    <col min="3338" max="3338" width="10.6640625" style="271" customWidth="1"/>
    <col min="3339" max="3584" width="0" style="271" hidden="1"/>
    <col min="3585" max="3585" width="5.6640625" style="271" customWidth="1"/>
    <col min="3586" max="3586" width="10.6640625" style="271" customWidth="1"/>
    <col min="3587" max="3587" width="13.1640625" style="271" customWidth="1"/>
    <col min="3588" max="3588" width="13.33203125" style="271" bestFit="1" customWidth="1"/>
    <col min="3589" max="3592" width="10.6640625" style="271" customWidth="1"/>
    <col min="3593" max="3593" width="12.83203125" style="271" customWidth="1"/>
    <col min="3594" max="3594" width="10.6640625" style="271" customWidth="1"/>
    <col min="3595" max="3840" width="0" style="271" hidden="1"/>
    <col min="3841" max="3841" width="5.6640625" style="271" customWidth="1"/>
    <col min="3842" max="3842" width="10.6640625" style="271" customWidth="1"/>
    <col min="3843" max="3843" width="13.1640625" style="271" customWidth="1"/>
    <col min="3844" max="3844" width="13.33203125" style="271" bestFit="1" customWidth="1"/>
    <col min="3845" max="3848" width="10.6640625" style="271" customWidth="1"/>
    <col min="3849" max="3849" width="12.83203125" style="271" customWidth="1"/>
    <col min="3850" max="3850" width="10.6640625" style="271" customWidth="1"/>
    <col min="3851" max="4096" width="0" style="271" hidden="1"/>
    <col min="4097" max="4097" width="5.6640625" style="271" customWidth="1"/>
    <col min="4098" max="4098" width="10.6640625" style="271" customWidth="1"/>
    <col min="4099" max="4099" width="13.1640625" style="271" customWidth="1"/>
    <col min="4100" max="4100" width="13.33203125" style="271" bestFit="1" customWidth="1"/>
    <col min="4101" max="4104" width="10.6640625" style="271" customWidth="1"/>
    <col min="4105" max="4105" width="12.83203125" style="271" customWidth="1"/>
    <col min="4106" max="4106" width="10.6640625" style="271" customWidth="1"/>
    <col min="4107" max="4352" width="0" style="271" hidden="1"/>
    <col min="4353" max="4353" width="5.6640625" style="271" customWidth="1"/>
    <col min="4354" max="4354" width="10.6640625" style="271" customWidth="1"/>
    <col min="4355" max="4355" width="13.1640625" style="271" customWidth="1"/>
    <col min="4356" max="4356" width="13.33203125" style="271" bestFit="1" customWidth="1"/>
    <col min="4357" max="4360" width="10.6640625" style="271" customWidth="1"/>
    <col min="4361" max="4361" width="12.83203125" style="271" customWidth="1"/>
    <col min="4362" max="4362" width="10.6640625" style="271" customWidth="1"/>
    <col min="4363" max="4608" width="0" style="271" hidden="1"/>
    <col min="4609" max="4609" width="5.6640625" style="271" customWidth="1"/>
    <col min="4610" max="4610" width="10.6640625" style="271" customWidth="1"/>
    <col min="4611" max="4611" width="13.1640625" style="271" customWidth="1"/>
    <col min="4612" max="4612" width="13.33203125" style="271" bestFit="1" customWidth="1"/>
    <col min="4613" max="4616" width="10.6640625" style="271" customWidth="1"/>
    <col min="4617" max="4617" width="12.83203125" style="271" customWidth="1"/>
    <col min="4618" max="4618" width="10.6640625" style="271" customWidth="1"/>
    <col min="4619" max="4864" width="0" style="271" hidden="1"/>
    <col min="4865" max="4865" width="5.6640625" style="271" customWidth="1"/>
    <col min="4866" max="4866" width="10.6640625" style="271" customWidth="1"/>
    <col min="4867" max="4867" width="13.1640625" style="271" customWidth="1"/>
    <col min="4868" max="4868" width="13.33203125" style="271" bestFit="1" customWidth="1"/>
    <col min="4869" max="4872" width="10.6640625" style="271" customWidth="1"/>
    <col min="4873" max="4873" width="12.83203125" style="271" customWidth="1"/>
    <col min="4874" max="4874" width="10.6640625" style="271" customWidth="1"/>
    <col min="4875" max="5120" width="0" style="271" hidden="1"/>
    <col min="5121" max="5121" width="5.6640625" style="271" customWidth="1"/>
    <col min="5122" max="5122" width="10.6640625" style="271" customWidth="1"/>
    <col min="5123" max="5123" width="13.1640625" style="271" customWidth="1"/>
    <col min="5124" max="5124" width="13.33203125" style="271" bestFit="1" customWidth="1"/>
    <col min="5125" max="5128" width="10.6640625" style="271" customWidth="1"/>
    <col min="5129" max="5129" width="12.83203125" style="271" customWidth="1"/>
    <col min="5130" max="5130" width="10.6640625" style="271" customWidth="1"/>
    <col min="5131" max="5376" width="0" style="271" hidden="1"/>
    <col min="5377" max="5377" width="5.6640625" style="271" customWidth="1"/>
    <col min="5378" max="5378" width="10.6640625" style="271" customWidth="1"/>
    <col min="5379" max="5379" width="13.1640625" style="271" customWidth="1"/>
    <col min="5380" max="5380" width="13.33203125" style="271" bestFit="1" customWidth="1"/>
    <col min="5381" max="5384" width="10.6640625" style="271" customWidth="1"/>
    <col min="5385" max="5385" width="12.83203125" style="271" customWidth="1"/>
    <col min="5386" max="5386" width="10.6640625" style="271" customWidth="1"/>
    <col min="5387" max="5632" width="0" style="271" hidden="1"/>
    <col min="5633" max="5633" width="5.6640625" style="271" customWidth="1"/>
    <col min="5634" max="5634" width="10.6640625" style="271" customWidth="1"/>
    <col min="5635" max="5635" width="13.1640625" style="271" customWidth="1"/>
    <col min="5636" max="5636" width="13.33203125" style="271" bestFit="1" customWidth="1"/>
    <col min="5637" max="5640" width="10.6640625" style="271" customWidth="1"/>
    <col min="5641" max="5641" width="12.83203125" style="271" customWidth="1"/>
    <col min="5642" max="5642" width="10.6640625" style="271" customWidth="1"/>
    <col min="5643" max="5888" width="0" style="271" hidden="1"/>
    <col min="5889" max="5889" width="5.6640625" style="271" customWidth="1"/>
    <col min="5890" max="5890" width="10.6640625" style="271" customWidth="1"/>
    <col min="5891" max="5891" width="13.1640625" style="271" customWidth="1"/>
    <col min="5892" max="5892" width="13.33203125" style="271" bestFit="1" customWidth="1"/>
    <col min="5893" max="5896" width="10.6640625" style="271" customWidth="1"/>
    <col min="5897" max="5897" width="12.83203125" style="271" customWidth="1"/>
    <col min="5898" max="5898" width="10.6640625" style="271" customWidth="1"/>
    <col min="5899" max="6144" width="0" style="271" hidden="1"/>
    <col min="6145" max="6145" width="5.6640625" style="271" customWidth="1"/>
    <col min="6146" max="6146" width="10.6640625" style="271" customWidth="1"/>
    <col min="6147" max="6147" width="13.1640625" style="271" customWidth="1"/>
    <col min="6148" max="6148" width="13.33203125" style="271" bestFit="1" customWidth="1"/>
    <col min="6149" max="6152" width="10.6640625" style="271" customWidth="1"/>
    <col min="6153" max="6153" width="12.83203125" style="271" customWidth="1"/>
    <col min="6154" max="6154" width="10.6640625" style="271" customWidth="1"/>
    <col min="6155" max="6400" width="0" style="271" hidden="1"/>
    <col min="6401" max="6401" width="5.6640625" style="271" customWidth="1"/>
    <col min="6402" max="6402" width="10.6640625" style="271" customWidth="1"/>
    <col min="6403" max="6403" width="13.1640625" style="271" customWidth="1"/>
    <col min="6404" max="6404" width="13.33203125" style="271" bestFit="1" customWidth="1"/>
    <col min="6405" max="6408" width="10.6640625" style="271" customWidth="1"/>
    <col min="6409" max="6409" width="12.83203125" style="271" customWidth="1"/>
    <col min="6410" max="6410" width="10.6640625" style="271" customWidth="1"/>
    <col min="6411" max="6656" width="0" style="271" hidden="1"/>
    <col min="6657" max="6657" width="5.6640625" style="271" customWidth="1"/>
    <col min="6658" max="6658" width="10.6640625" style="271" customWidth="1"/>
    <col min="6659" max="6659" width="13.1640625" style="271" customWidth="1"/>
    <col min="6660" max="6660" width="13.33203125" style="271" bestFit="1" customWidth="1"/>
    <col min="6661" max="6664" width="10.6640625" style="271" customWidth="1"/>
    <col min="6665" max="6665" width="12.83203125" style="271" customWidth="1"/>
    <col min="6666" max="6666" width="10.6640625" style="271" customWidth="1"/>
    <col min="6667" max="6912" width="0" style="271" hidden="1"/>
    <col min="6913" max="6913" width="5.6640625" style="271" customWidth="1"/>
    <col min="6914" max="6914" width="10.6640625" style="271" customWidth="1"/>
    <col min="6915" max="6915" width="13.1640625" style="271" customWidth="1"/>
    <col min="6916" max="6916" width="13.33203125" style="271" bestFit="1" customWidth="1"/>
    <col min="6917" max="6920" width="10.6640625" style="271" customWidth="1"/>
    <col min="6921" max="6921" width="12.83203125" style="271" customWidth="1"/>
    <col min="6922" max="6922" width="10.6640625" style="271" customWidth="1"/>
    <col min="6923" max="7168" width="0" style="271" hidden="1"/>
    <col min="7169" max="7169" width="5.6640625" style="271" customWidth="1"/>
    <col min="7170" max="7170" width="10.6640625" style="271" customWidth="1"/>
    <col min="7171" max="7171" width="13.1640625" style="271" customWidth="1"/>
    <col min="7172" max="7172" width="13.33203125" style="271" bestFit="1" customWidth="1"/>
    <col min="7173" max="7176" width="10.6640625" style="271" customWidth="1"/>
    <col min="7177" max="7177" width="12.83203125" style="271" customWidth="1"/>
    <col min="7178" max="7178" width="10.6640625" style="271" customWidth="1"/>
    <col min="7179" max="7424" width="0" style="271" hidden="1"/>
    <col min="7425" max="7425" width="5.6640625" style="271" customWidth="1"/>
    <col min="7426" max="7426" width="10.6640625" style="271" customWidth="1"/>
    <col min="7427" max="7427" width="13.1640625" style="271" customWidth="1"/>
    <col min="7428" max="7428" width="13.33203125" style="271" bestFit="1" customWidth="1"/>
    <col min="7429" max="7432" width="10.6640625" style="271" customWidth="1"/>
    <col min="7433" max="7433" width="12.83203125" style="271" customWidth="1"/>
    <col min="7434" max="7434" width="10.6640625" style="271" customWidth="1"/>
    <col min="7435" max="7680" width="0" style="271" hidden="1"/>
    <col min="7681" max="7681" width="5.6640625" style="271" customWidth="1"/>
    <col min="7682" max="7682" width="10.6640625" style="271" customWidth="1"/>
    <col min="7683" max="7683" width="13.1640625" style="271" customWidth="1"/>
    <col min="7684" max="7684" width="13.33203125" style="271" bestFit="1" customWidth="1"/>
    <col min="7685" max="7688" width="10.6640625" style="271" customWidth="1"/>
    <col min="7689" max="7689" width="12.83203125" style="271" customWidth="1"/>
    <col min="7690" max="7690" width="10.6640625" style="271" customWidth="1"/>
    <col min="7691" max="7936" width="0" style="271" hidden="1"/>
    <col min="7937" max="7937" width="5.6640625" style="271" customWidth="1"/>
    <col min="7938" max="7938" width="10.6640625" style="271" customWidth="1"/>
    <col min="7939" max="7939" width="13.1640625" style="271" customWidth="1"/>
    <col min="7940" max="7940" width="13.33203125" style="271" bestFit="1" customWidth="1"/>
    <col min="7941" max="7944" width="10.6640625" style="271" customWidth="1"/>
    <col min="7945" max="7945" width="12.83203125" style="271" customWidth="1"/>
    <col min="7946" max="7946" width="10.6640625" style="271" customWidth="1"/>
    <col min="7947" max="8192" width="0" style="271" hidden="1"/>
    <col min="8193" max="8193" width="5.6640625" style="271" customWidth="1"/>
    <col min="8194" max="8194" width="10.6640625" style="271" customWidth="1"/>
    <col min="8195" max="8195" width="13.1640625" style="271" customWidth="1"/>
    <col min="8196" max="8196" width="13.33203125" style="271" bestFit="1" customWidth="1"/>
    <col min="8197" max="8200" width="10.6640625" style="271" customWidth="1"/>
    <col min="8201" max="8201" width="12.83203125" style="271" customWidth="1"/>
    <col min="8202" max="8202" width="10.6640625" style="271" customWidth="1"/>
    <col min="8203" max="8448" width="0" style="271" hidden="1"/>
    <col min="8449" max="8449" width="5.6640625" style="271" customWidth="1"/>
    <col min="8450" max="8450" width="10.6640625" style="271" customWidth="1"/>
    <col min="8451" max="8451" width="13.1640625" style="271" customWidth="1"/>
    <col min="8452" max="8452" width="13.33203125" style="271" bestFit="1" customWidth="1"/>
    <col min="8453" max="8456" width="10.6640625" style="271" customWidth="1"/>
    <col min="8457" max="8457" width="12.83203125" style="271" customWidth="1"/>
    <col min="8458" max="8458" width="10.6640625" style="271" customWidth="1"/>
    <col min="8459" max="8704" width="0" style="271" hidden="1"/>
    <col min="8705" max="8705" width="5.6640625" style="271" customWidth="1"/>
    <col min="8706" max="8706" width="10.6640625" style="271" customWidth="1"/>
    <col min="8707" max="8707" width="13.1640625" style="271" customWidth="1"/>
    <col min="8708" max="8708" width="13.33203125" style="271" bestFit="1" customWidth="1"/>
    <col min="8709" max="8712" width="10.6640625" style="271" customWidth="1"/>
    <col min="8713" max="8713" width="12.83203125" style="271" customWidth="1"/>
    <col min="8714" max="8714" width="10.6640625" style="271" customWidth="1"/>
    <col min="8715" max="8960" width="0" style="271" hidden="1"/>
    <col min="8961" max="8961" width="5.6640625" style="271" customWidth="1"/>
    <col min="8962" max="8962" width="10.6640625" style="271" customWidth="1"/>
    <col min="8963" max="8963" width="13.1640625" style="271" customWidth="1"/>
    <col min="8964" max="8964" width="13.33203125" style="271" bestFit="1" customWidth="1"/>
    <col min="8965" max="8968" width="10.6640625" style="271" customWidth="1"/>
    <col min="8969" max="8969" width="12.83203125" style="271" customWidth="1"/>
    <col min="8970" max="8970" width="10.6640625" style="271" customWidth="1"/>
    <col min="8971" max="9216" width="0" style="271" hidden="1"/>
    <col min="9217" max="9217" width="5.6640625" style="271" customWidth="1"/>
    <col min="9218" max="9218" width="10.6640625" style="271" customWidth="1"/>
    <col min="9219" max="9219" width="13.1640625" style="271" customWidth="1"/>
    <col min="9220" max="9220" width="13.33203125" style="271" bestFit="1" customWidth="1"/>
    <col min="9221" max="9224" width="10.6640625" style="271" customWidth="1"/>
    <col min="9225" max="9225" width="12.83203125" style="271" customWidth="1"/>
    <col min="9226" max="9226" width="10.6640625" style="271" customWidth="1"/>
    <col min="9227" max="9472" width="0" style="271" hidden="1"/>
    <col min="9473" max="9473" width="5.6640625" style="271" customWidth="1"/>
    <col min="9474" max="9474" width="10.6640625" style="271" customWidth="1"/>
    <col min="9475" max="9475" width="13.1640625" style="271" customWidth="1"/>
    <col min="9476" max="9476" width="13.33203125" style="271" bestFit="1" customWidth="1"/>
    <col min="9477" max="9480" width="10.6640625" style="271" customWidth="1"/>
    <col min="9481" max="9481" width="12.83203125" style="271" customWidth="1"/>
    <col min="9482" max="9482" width="10.6640625" style="271" customWidth="1"/>
    <col min="9483" max="9728" width="0" style="271" hidden="1"/>
    <col min="9729" max="9729" width="5.6640625" style="271" customWidth="1"/>
    <col min="9730" max="9730" width="10.6640625" style="271" customWidth="1"/>
    <col min="9731" max="9731" width="13.1640625" style="271" customWidth="1"/>
    <col min="9732" max="9732" width="13.33203125" style="271" bestFit="1" customWidth="1"/>
    <col min="9733" max="9736" width="10.6640625" style="271" customWidth="1"/>
    <col min="9737" max="9737" width="12.83203125" style="271" customWidth="1"/>
    <col min="9738" max="9738" width="10.6640625" style="271" customWidth="1"/>
    <col min="9739" max="9984" width="0" style="271" hidden="1"/>
    <col min="9985" max="9985" width="5.6640625" style="271" customWidth="1"/>
    <col min="9986" max="9986" width="10.6640625" style="271" customWidth="1"/>
    <col min="9987" max="9987" width="13.1640625" style="271" customWidth="1"/>
    <col min="9988" max="9988" width="13.33203125" style="271" bestFit="1" customWidth="1"/>
    <col min="9989" max="9992" width="10.6640625" style="271" customWidth="1"/>
    <col min="9993" max="9993" width="12.83203125" style="271" customWidth="1"/>
    <col min="9994" max="9994" width="10.6640625" style="271" customWidth="1"/>
    <col min="9995" max="10240" width="0" style="271" hidden="1"/>
    <col min="10241" max="10241" width="5.6640625" style="271" customWidth="1"/>
    <col min="10242" max="10242" width="10.6640625" style="271" customWidth="1"/>
    <col min="10243" max="10243" width="13.1640625" style="271" customWidth="1"/>
    <col min="10244" max="10244" width="13.33203125" style="271" bestFit="1" customWidth="1"/>
    <col min="10245" max="10248" width="10.6640625" style="271" customWidth="1"/>
    <col min="10249" max="10249" width="12.83203125" style="271" customWidth="1"/>
    <col min="10250" max="10250" width="10.6640625" style="271" customWidth="1"/>
    <col min="10251" max="10496" width="0" style="271" hidden="1"/>
    <col min="10497" max="10497" width="5.6640625" style="271" customWidth="1"/>
    <col min="10498" max="10498" width="10.6640625" style="271" customWidth="1"/>
    <col min="10499" max="10499" width="13.1640625" style="271" customWidth="1"/>
    <col min="10500" max="10500" width="13.33203125" style="271" bestFit="1" customWidth="1"/>
    <col min="10501" max="10504" width="10.6640625" style="271" customWidth="1"/>
    <col min="10505" max="10505" width="12.83203125" style="271" customWidth="1"/>
    <col min="10506" max="10506" width="10.6640625" style="271" customWidth="1"/>
    <col min="10507" max="10752" width="0" style="271" hidden="1"/>
    <col min="10753" max="10753" width="5.6640625" style="271" customWidth="1"/>
    <col min="10754" max="10754" width="10.6640625" style="271" customWidth="1"/>
    <col min="10755" max="10755" width="13.1640625" style="271" customWidth="1"/>
    <col min="10756" max="10756" width="13.33203125" style="271" bestFit="1" customWidth="1"/>
    <col min="10757" max="10760" width="10.6640625" style="271" customWidth="1"/>
    <col min="10761" max="10761" width="12.83203125" style="271" customWidth="1"/>
    <col min="10762" max="10762" width="10.6640625" style="271" customWidth="1"/>
    <col min="10763" max="11008" width="0" style="271" hidden="1"/>
    <col min="11009" max="11009" width="5.6640625" style="271" customWidth="1"/>
    <col min="11010" max="11010" width="10.6640625" style="271" customWidth="1"/>
    <col min="11011" max="11011" width="13.1640625" style="271" customWidth="1"/>
    <col min="11012" max="11012" width="13.33203125" style="271" bestFit="1" customWidth="1"/>
    <col min="11013" max="11016" width="10.6640625" style="271" customWidth="1"/>
    <col min="11017" max="11017" width="12.83203125" style="271" customWidth="1"/>
    <col min="11018" max="11018" width="10.6640625" style="271" customWidth="1"/>
    <col min="11019" max="11264" width="0" style="271" hidden="1"/>
    <col min="11265" max="11265" width="5.6640625" style="271" customWidth="1"/>
    <col min="11266" max="11266" width="10.6640625" style="271" customWidth="1"/>
    <col min="11267" max="11267" width="13.1640625" style="271" customWidth="1"/>
    <col min="11268" max="11268" width="13.33203125" style="271" bestFit="1" customWidth="1"/>
    <col min="11269" max="11272" width="10.6640625" style="271" customWidth="1"/>
    <col min="11273" max="11273" width="12.83203125" style="271" customWidth="1"/>
    <col min="11274" max="11274" width="10.6640625" style="271" customWidth="1"/>
    <col min="11275" max="11520" width="0" style="271" hidden="1"/>
    <col min="11521" max="11521" width="5.6640625" style="271" customWidth="1"/>
    <col min="11522" max="11522" width="10.6640625" style="271" customWidth="1"/>
    <col min="11523" max="11523" width="13.1640625" style="271" customWidth="1"/>
    <col min="11524" max="11524" width="13.33203125" style="271" bestFit="1" customWidth="1"/>
    <col min="11525" max="11528" width="10.6640625" style="271" customWidth="1"/>
    <col min="11529" max="11529" width="12.83203125" style="271" customWidth="1"/>
    <col min="11530" max="11530" width="10.6640625" style="271" customWidth="1"/>
    <col min="11531" max="11776" width="0" style="271" hidden="1"/>
    <col min="11777" max="11777" width="5.6640625" style="271" customWidth="1"/>
    <col min="11778" max="11778" width="10.6640625" style="271" customWidth="1"/>
    <col min="11779" max="11779" width="13.1640625" style="271" customWidth="1"/>
    <col min="11780" max="11780" width="13.33203125" style="271" bestFit="1" customWidth="1"/>
    <col min="11781" max="11784" width="10.6640625" style="271" customWidth="1"/>
    <col min="11785" max="11785" width="12.83203125" style="271" customWidth="1"/>
    <col min="11786" max="11786" width="10.6640625" style="271" customWidth="1"/>
    <col min="11787" max="12032" width="0" style="271" hidden="1"/>
    <col min="12033" max="12033" width="5.6640625" style="271" customWidth="1"/>
    <col min="12034" max="12034" width="10.6640625" style="271" customWidth="1"/>
    <col min="12035" max="12035" width="13.1640625" style="271" customWidth="1"/>
    <col min="12036" max="12036" width="13.33203125" style="271" bestFit="1" customWidth="1"/>
    <col min="12037" max="12040" width="10.6640625" style="271" customWidth="1"/>
    <col min="12041" max="12041" width="12.83203125" style="271" customWidth="1"/>
    <col min="12042" max="12042" width="10.6640625" style="271" customWidth="1"/>
    <col min="12043" max="12288" width="0" style="271" hidden="1"/>
    <col min="12289" max="12289" width="5.6640625" style="271" customWidth="1"/>
    <col min="12290" max="12290" width="10.6640625" style="271" customWidth="1"/>
    <col min="12291" max="12291" width="13.1640625" style="271" customWidth="1"/>
    <col min="12292" max="12292" width="13.33203125" style="271" bestFit="1" customWidth="1"/>
    <col min="12293" max="12296" width="10.6640625" style="271" customWidth="1"/>
    <col min="12297" max="12297" width="12.83203125" style="271" customWidth="1"/>
    <col min="12298" max="12298" width="10.6640625" style="271" customWidth="1"/>
    <col min="12299" max="12544" width="0" style="271" hidden="1"/>
    <col min="12545" max="12545" width="5.6640625" style="271" customWidth="1"/>
    <col min="12546" max="12546" width="10.6640625" style="271" customWidth="1"/>
    <col min="12547" max="12547" width="13.1640625" style="271" customWidth="1"/>
    <col min="12548" max="12548" width="13.33203125" style="271" bestFit="1" customWidth="1"/>
    <col min="12549" max="12552" width="10.6640625" style="271" customWidth="1"/>
    <col min="12553" max="12553" width="12.83203125" style="271" customWidth="1"/>
    <col min="12554" max="12554" width="10.6640625" style="271" customWidth="1"/>
    <col min="12555" max="12800" width="0" style="271" hidden="1"/>
    <col min="12801" max="12801" width="5.6640625" style="271" customWidth="1"/>
    <col min="12802" max="12802" width="10.6640625" style="271" customWidth="1"/>
    <col min="12803" max="12803" width="13.1640625" style="271" customWidth="1"/>
    <col min="12804" max="12804" width="13.33203125" style="271" bestFit="1" customWidth="1"/>
    <col min="12805" max="12808" width="10.6640625" style="271" customWidth="1"/>
    <col min="12809" max="12809" width="12.83203125" style="271" customWidth="1"/>
    <col min="12810" max="12810" width="10.6640625" style="271" customWidth="1"/>
    <col min="12811" max="13056" width="0" style="271" hidden="1"/>
    <col min="13057" max="13057" width="5.6640625" style="271" customWidth="1"/>
    <col min="13058" max="13058" width="10.6640625" style="271" customWidth="1"/>
    <col min="13059" max="13059" width="13.1640625" style="271" customWidth="1"/>
    <col min="13060" max="13060" width="13.33203125" style="271" bestFit="1" customWidth="1"/>
    <col min="13061" max="13064" width="10.6640625" style="271" customWidth="1"/>
    <col min="13065" max="13065" width="12.83203125" style="271" customWidth="1"/>
    <col min="13066" max="13066" width="10.6640625" style="271" customWidth="1"/>
    <col min="13067" max="13312" width="0" style="271" hidden="1"/>
    <col min="13313" max="13313" width="5.6640625" style="271" customWidth="1"/>
    <col min="13314" max="13314" width="10.6640625" style="271" customWidth="1"/>
    <col min="13315" max="13315" width="13.1640625" style="271" customWidth="1"/>
    <col min="13316" max="13316" width="13.33203125" style="271" bestFit="1" customWidth="1"/>
    <col min="13317" max="13320" width="10.6640625" style="271" customWidth="1"/>
    <col min="13321" max="13321" width="12.83203125" style="271" customWidth="1"/>
    <col min="13322" max="13322" width="10.6640625" style="271" customWidth="1"/>
    <col min="13323" max="13568" width="0" style="271" hidden="1"/>
    <col min="13569" max="13569" width="5.6640625" style="271" customWidth="1"/>
    <col min="13570" max="13570" width="10.6640625" style="271" customWidth="1"/>
    <col min="13571" max="13571" width="13.1640625" style="271" customWidth="1"/>
    <col min="13572" max="13572" width="13.33203125" style="271" bestFit="1" customWidth="1"/>
    <col min="13573" max="13576" width="10.6640625" style="271" customWidth="1"/>
    <col min="13577" max="13577" width="12.83203125" style="271" customWidth="1"/>
    <col min="13578" max="13578" width="10.6640625" style="271" customWidth="1"/>
    <col min="13579" max="13824" width="0" style="271" hidden="1"/>
    <col min="13825" max="13825" width="5.6640625" style="271" customWidth="1"/>
    <col min="13826" max="13826" width="10.6640625" style="271" customWidth="1"/>
    <col min="13827" max="13827" width="13.1640625" style="271" customWidth="1"/>
    <col min="13828" max="13828" width="13.33203125" style="271" bestFit="1" customWidth="1"/>
    <col min="13829" max="13832" width="10.6640625" style="271" customWidth="1"/>
    <col min="13833" max="13833" width="12.83203125" style="271" customWidth="1"/>
    <col min="13834" max="13834" width="10.6640625" style="271" customWidth="1"/>
    <col min="13835" max="14080" width="0" style="271" hidden="1"/>
    <col min="14081" max="14081" width="5.6640625" style="271" customWidth="1"/>
    <col min="14082" max="14082" width="10.6640625" style="271" customWidth="1"/>
    <col min="14083" max="14083" width="13.1640625" style="271" customWidth="1"/>
    <col min="14084" max="14084" width="13.33203125" style="271" bestFit="1" customWidth="1"/>
    <col min="14085" max="14088" width="10.6640625" style="271" customWidth="1"/>
    <col min="14089" max="14089" width="12.83203125" style="271" customWidth="1"/>
    <col min="14090" max="14090" width="10.6640625" style="271" customWidth="1"/>
    <col min="14091" max="14336" width="0" style="271" hidden="1"/>
    <col min="14337" max="14337" width="5.6640625" style="271" customWidth="1"/>
    <col min="14338" max="14338" width="10.6640625" style="271" customWidth="1"/>
    <col min="14339" max="14339" width="13.1640625" style="271" customWidth="1"/>
    <col min="14340" max="14340" width="13.33203125" style="271" bestFit="1" customWidth="1"/>
    <col min="14341" max="14344" width="10.6640625" style="271" customWidth="1"/>
    <col min="14345" max="14345" width="12.83203125" style="271" customWidth="1"/>
    <col min="14346" max="14346" width="10.6640625" style="271" customWidth="1"/>
    <col min="14347" max="14592" width="0" style="271" hidden="1"/>
    <col min="14593" max="14593" width="5.6640625" style="271" customWidth="1"/>
    <col min="14594" max="14594" width="10.6640625" style="271" customWidth="1"/>
    <col min="14595" max="14595" width="13.1640625" style="271" customWidth="1"/>
    <col min="14596" max="14596" width="13.33203125" style="271" bestFit="1" customWidth="1"/>
    <col min="14597" max="14600" width="10.6640625" style="271" customWidth="1"/>
    <col min="14601" max="14601" width="12.83203125" style="271" customWidth="1"/>
    <col min="14602" max="14602" width="10.6640625" style="271" customWidth="1"/>
    <col min="14603" max="14848" width="0" style="271" hidden="1"/>
    <col min="14849" max="14849" width="5.6640625" style="271" customWidth="1"/>
    <col min="14850" max="14850" width="10.6640625" style="271" customWidth="1"/>
    <col min="14851" max="14851" width="13.1640625" style="271" customWidth="1"/>
    <col min="14852" max="14852" width="13.33203125" style="271" bestFit="1" customWidth="1"/>
    <col min="14853" max="14856" width="10.6640625" style="271" customWidth="1"/>
    <col min="14857" max="14857" width="12.83203125" style="271" customWidth="1"/>
    <col min="14858" max="14858" width="10.6640625" style="271" customWidth="1"/>
    <col min="14859" max="15104" width="0" style="271" hidden="1"/>
    <col min="15105" max="15105" width="5.6640625" style="271" customWidth="1"/>
    <col min="15106" max="15106" width="10.6640625" style="271" customWidth="1"/>
    <col min="15107" max="15107" width="13.1640625" style="271" customWidth="1"/>
    <col min="15108" max="15108" width="13.33203125" style="271" bestFit="1" customWidth="1"/>
    <col min="15109" max="15112" width="10.6640625" style="271" customWidth="1"/>
    <col min="15113" max="15113" width="12.83203125" style="271" customWidth="1"/>
    <col min="15114" max="15114" width="10.6640625" style="271" customWidth="1"/>
    <col min="15115" max="15360" width="0" style="271" hidden="1"/>
    <col min="15361" max="15361" width="5.6640625" style="271" customWidth="1"/>
    <col min="15362" max="15362" width="10.6640625" style="271" customWidth="1"/>
    <col min="15363" max="15363" width="13.1640625" style="271" customWidth="1"/>
    <col min="15364" max="15364" width="13.33203125" style="271" bestFit="1" customWidth="1"/>
    <col min="15365" max="15368" width="10.6640625" style="271" customWidth="1"/>
    <col min="15369" max="15369" width="12.83203125" style="271" customWidth="1"/>
    <col min="15370" max="15370" width="10.6640625" style="271" customWidth="1"/>
    <col min="15371" max="15616" width="0" style="271" hidden="1"/>
    <col min="15617" max="15617" width="5.6640625" style="271" customWidth="1"/>
    <col min="15618" max="15618" width="10.6640625" style="271" customWidth="1"/>
    <col min="15619" max="15619" width="13.1640625" style="271" customWidth="1"/>
    <col min="15620" max="15620" width="13.33203125" style="271" bestFit="1" customWidth="1"/>
    <col min="15621" max="15624" width="10.6640625" style="271" customWidth="1"/>
    <col min="15625" max="15625" width="12.83203125" style="271" customWidth="1"/>
    <col min="15626" max="15626" width="10.6640625" style="271" customWidth="1"/>
    <col min="15627" max="15872" width="0" style="271" hidden="1"/>
    <col min="15873" max="15873" width="5.6640625" style="271" customWidth="1"/>
    <col min="15874" max="15874" width="10.6640625" style="271" customWidth="1"/>
    <col min="15875" max="15875" width="13.1640625" style="271" customWidth="1"/>
    <col min="15876" max="15876" width="13.33203125" style="271" bestFit="1" customWidth="1"/>
    <col min="15877" max="15880" width="10.6640625" style="271" customWidth="1"/>
    <col min="15881" max="15881" width="12.83203125" style="271" customWidth="1"/>
    <col min="15882" max="15882" width="10.6640625" style="271" customWidth="1"/>
    <col min="15883" max="16128" width="0" style="271" hidden="1"/>
    <col min="16129" max="16129" width="5.6640625" style="271" customWidth="1"/>
    <col min="16130" max="16130" width="10.6640625" style="271" customWidth="1"/>
    <col min="16131" max="16131" width="13.1640625" style="271" customWidth="1"/>
    <col min="16132" max="16132" width="13.33203125" style="271" bestFit="1" customWidth="1"/>
    <col min="16133" max="16136" width="10.6640625" style="271" customWidth="1"/>
    <col min="16137" max="16137" width="12.83203125" style="271" customWidth="1"/>
    <col min="16138" max="16138" width="10.6640625" style="271" customWidth="1"/>
    <col min="16139" max="16384" width="0" style="271" hidden="1"/>
  </cols>
  <sheetData>
    <row r="1" spans="1:10" ht="12.75" customHeight="1">
      <c r="A1" s="270"/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.75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</row>
    <row r="3" spans="1:10" ht="12.75" customHeight="1">
      <c r="A3" s="270"/>
      <c r="B3" s="270"/>
      <c r="C3" s="270"/>
      <c r="D3" s="270"/>
      <c r="E3" s="270"/>
      <c r="F3" s="270"/>
      <c r="G3" s="270"/>
      <c r="H3" s="270"/>
      <c r="I3" s="270"/>
      <c r="J3" s="270"/>
    </row>
    <row r="4" spans="1:10" ht="12.75" customHeight="1"/>
    <row r="17" spans="1:10" ht="30.75" customHeight="1">
      <c r="A17" s="279" t="s">
        <v>910</v>
      </c>
      <c r="B17" s="279"/>
      <c r="C17" s="279"/>
      <c r="D17" s="279"/>
      <c r="E17" s="279"/>
      <c r="F17" s="279"/>
      <c r="G17" s="279"/>
      <c r="H17" s="279"/>
      <c r="I17" s="279"/>
      <c r="J17" s="279"/>
    </row>
    <row r="18" spans="1:10" ht="30.75" customHeight="1">
      <c r="A18" s="279" t="s">
        <v>911</v>
      </c>
      <c r="B18" s="279"/>
      <c r="C18" s="279"/>
      <c r="D18" s="279"/>
      <c r="E18" s="279"/>
      <c r="F18" s="279"/>
      <c r="G18" s="279"/>
      <c r="H18" s="279"/>
      <c r="I18" s="279"/>
      <c r="J18" s="279"/>
    </row>
    <row r="28" spans="1:10" ht="23.25" customHeight="1">
      <c r="B28" s="272" t="s">
        <v>899</v>
      </c>
      <c r="C28" s="272"/>
      <c r="D28" s="272" t="s">
        <v>17</v>
      </c>
      <c r="E28" s="272"/>
      <c r="F28" s="272"/>
      <c r="G28" s="272"/>
    </row>
    <row r="29" spans="1:10" ht="18" customHeight="1">
      <c r="B29" s="273"/>
      <c r="C29" s="273"/>
      <c r="D29" s="272"/>
      <c r="E29" s="273"/>
      <c r="F29" s="273"/>
      <c r="G29" s="273"/>
    </row>
    <row r="30" spans="1:10" ht="22.5" customHeight="1">
      <c r="B30" s="272" t="s">
        <v>900</v>
      </c>
      <c r="C30" s="272"/>
      <c r="D30" s="272" t="s">
        <v>26</v>
      </c>
      <c r="E30" s="272"/>
      <c r="F30" s="272"/>
      <c r="G30" s="272"/>
    </row>
    <row r="31" spans="1:10" ht="22.5" customHeight="1">
      <c r="B31" s="272"/>
      <c r="C31" s="272"/>
      <c r="D31" s="272"/>
      <c r="E31" s="272"/>
      <c r="F31" s="272"/>
      <c r="G31" s="272"/>
    </row>
    <row r="32" spans="1:10" ht="22.5" customHeight="1">
      <c r="B32" s="272" t="s">
        <v>901</v>
      </c>
      <c r="C32" s="272"/>
      <c r="D32" s="272" t="s">
        <v>902</v>
      </c>
      <c r="E32" s="273"/>
      <c r="F32" s="273"/>
      <c r="G32" s="273"/>
    </row>
    <row r="43" spans="2:5" ht="21" customHeight="1">
      <c r="B43" s="274" t="s">
        <v>903</v>
      </c>
      <c r="C43" s="274"/>
      <c r="D43" s="274" t="s">
        <v>34</v>
      </c>
      <c r="E43" s="274"/>
    </row>
    <row r="44" spans="2:5" ht="7.5" customHeight="1">
      <c r="B44" s="274"/>
      <c r="C44" s="274"/>
      <c r="D44" s="274"/>
      <c r="E44" s="274"/>
    </row>
    <row r="45" spans="2:5" ht="22.5" customHeight="1">
      <c r="B45" s="274" t="s">
        <v>904</v>
      </c>
      <c r="C45" s="274"/>
      <c r="D45" s="274" t="s">
        <v>905</v>
      </c>
      <c r="E45" s="274"/>
    </row>
    <row r="46" spans="2:5" ht="7.5" customHeight="1">
      <c r="B46" s="274"/>
      <c r="C46" s="274"/>
      <c r="D46" s="274"/>
      <c r="E46" s="274"/>
    </row>
    <row r="47" spans="2:5" ht="24.75" customHeight="1">
      <c r="B47" s="274" t="s">
        <v>906</v>
      </c>
      <c r="C47" s="274"/>
      <c r="D47" s="274" t="s">
        <v>905</v>
      </c>
      <c r="E47" s="274"/>
    </row>
    <row r="48" spans="2:5" ht="15">
      <c r="B48" s="274"/>
      <c r="C48" s="274"/>
      <c r="D48" s="274"/>
      <c r="E48" s="274"/>
    </row>
    <row r="49" spans="2:5" ht="18.75" customHeight="1">
      <c r="B49" s="274" t="s">
        <v>22</v>
      </c>
      <c r="C49" s="274"/>
      <c r="D49" s="275">
        <v>44440</v>
      </c>
      <c r="E49" s="274"/>
    </row>
    <row r="50" spans="2:5" ht="7.5" customHeight="1">
      <c r="B50" s="274"/>
      <c r="C50" s="274"/>
      <c r="D50" s="276"/>
      <c r="E50" s="274"/>
    </row>
    <row r="51" spans="2:5" ht="18.75" customHeight="1">
      <c r="B51" s="274" t="s">
        <v>907</v>
      </c>
      <c r="C51" s="274"/>
      <c r="D51" s="277">
        <v>50094</v>
      </c>
      <c r="E51" s="274"/>
    </row>
    <row r="52" spans="2:5" ht="7.5" customHeight="1">
      <c r="B52" s="274"/>
      <c r="C52" s="274"/>
      <c r="D52" s="277"/>
      <c r="E52" s="274"/>
    </row>
    <row r="53" spans="2:5" ht="22.5" customHeight="1">
      <c r="B53" s="274" t="s">
        <v>908</v>
      </c>
      <c r="C53" s="274"/>
      <c r="D53" s="278" t="s">
        <v>909</v>
      </c>
      <c r="E53" s="274"/>
    </row>
  </sheetData>
  <mergeCells count="2">
    <mergeCell ref="A17:J17"/>
    <mergeCell ref="A18:J18"/>
  </mergeCell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>
    <oddHeader xml:space="preserve">&amp;C&amp;"Arial CE,Tučné"&amp;12Projekt 2010 s r.o., Ruská 43, 703 00 Ostrava-Vítkovice, Česká republika
telefon: 596 693 720, E-mail: projekt2010@projekt2010.cz,  www.projekt2010.cz&amp;10
</oddHeader>
    <oddFooter>&amp;RArch.č.: &amp;"Arial,Tučné"PRO-11222-F.1&amp;"Arial,Obyčejné" list 1/53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104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443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ROUND((SUM(BE122:BE155)),  2)</f>
        <v>0</v>
      </c>
      <c r="G33" s="35"/>
      <c r="H33" s="35"/>
      <c r="I33" s="125">
        <v>0.21</v>
      </c>
      <c r="J33" s="124">
        <f>ROUND(((SUM(BE122:BE155))*I33),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ROUND((SUM(BF122:BF155)),  2)</f>
        <v>0</v>
      </c>
      <c r="G34" s="35"/>
      <c r="H34" s="35"/>
      <c r="I34" s="125">
        <v>0.15</v>
      </c>
      <c r="J34" s="124">
        <f>ROUND(((SUM(BF122:BF155))*I34),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ROUND((SUM(BG122:BG155)),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ROUND((SUM(BH122:BH155)),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ROUND((SUM(BI122:BI155)),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7 - SO 07 - Objekt č. 1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J124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J127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J143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132</v>
      </c>
      <c r="E101" s="151"/>
      <c r="F101" s="151"/>
      <c r="G101" s="151"/>
      <c r="H101" s="151"/>
      <c r="I101" s="151"/>
      <c r="J101" s="152">
        <f>J152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209</v>
      </c>
      <c r="E102" s="222"/>
      <c r="F102" s="222"/>
      <c r="G102" s="222"/>
      <c r="H102" s="222"/>
      <c r="I102" s="222"/>
      <c r="J102" s="223">
        <f>J153</f>
        <v>0</v>
      </c>
      <c r="K102" s="220"/>
      <c r="L102" s="224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133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2" t="str">
        <f>E7</f>
        <v>Demolice objektů bývalých vojen. garáží - PD</v>
      </c>
      <c r="F112" s="323"/>
      <c r="G112" s="323"/>
      <c r="H112" s="32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124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6" t="str">
        <f>E9</f>
        <v>7 - SO 07 - Objekt č. 1</v>
      </c>
      <c r="F114" s="321"/>
      <c r="G114" s="321"/>
      <c r="H114" s="321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Krnov</v>
      </c>
      <c r="G116" s="37"/>
      <c r="H116" s="37"/>
      <c r="I116" s="30" t="s">
        <v>22</v>
      </c>
      <c r="J116" s="67" t="str">
        <f>IF(J12="","",J12)</f>
        <v>20. 8. 2021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Město Krnov</v>
      </c>
      <c r="G118" s="37"/>
      <c r="H118" s="37"/>
      <c r="I118" s="30" t="s">
        <v>30</v>
      </c>
      <c r="J118" s="33" t="str">
        <f>E21</f>
        <v>Projekt 2010,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30" t="s">
        <v>33</v>
      </c>
      <c r="J119" s="33" t="str">
        <f>E24</f>
        <v>Jakub Nevyjel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54"/>
      <c r="B121" s="155"/>
      <c r="C121" s="156" t="s">
        <v>134</v>
      </c>
      <c r="D121" s="157" t="s">
        <v>61</v>
      </c>
      <c r="E121" s="157" t="s">
        <v>57</v>
      </c>
      <c r="F121" s="157" t="s">
        <v>58</v>
      </c>
      <c r="G121" s="157" t="s">
        <v>135</v>
      </c>
      <c r="H121" s="157" t="s">
        <v>136</v>
      </c>
      <c r="I121" s="157" t="s">
        <v>137</v>
      </c>
      <c r="J121" s="158" t="s">
        <v>128</v>
      </c>
      <c r="K121" s="159" t="s">
        <v>138</v>
      </c>
      <c r="L121" s="160"/>
      <c r="M121" s="76" t="s">
        <v>1</v>
      </c>
      <c r="N121" s="77" t="s">
        <v>40</v>
      </c>
      <c r="O121" s="77" t="s">
        <v>139</v>
      </c>
      <c r="P121" s="77" t="s">
        <v>140</v>
      </c>
      <c r="Q121" s="77" t="s">
        <v>141</v>
      </c>
      <c r="R121" s="77" t="s">
        <v>142</v>
      </c>
      <c r="S121" s="77" t="s">
        <v>143</v>
      </c>
      <c r="T121" s="78" t="s">
        <v>144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pans="1:65" s="2" customFormat="1" ht="22.9" customHeight="1">
      <c r="A122" s="35"/>
      <c r="B122" s="36"/>
      <c r="C122" s="83" t="s">
        <v>145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40"/>
      <c r="M122" s="79"/>
      <c r="N122" s="162"/>
      <c r="O122" s="80"/>
      <c r="P122" s="163">
        <f>P123+P152</f>
        <v>0</v>
      </c>
      <c r="Q122" s="80"/>
      <c r="R122" s="163">
        <f>R123+R152</f>
        <v>0</v>
      </c>
      <c r="S122" s="80"/>
      <c r="T122" s="164">
        <f>T123+T152</f>
        <v>56.944040000000001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130</v>
      </c>
      <c r="BK122" s="165">
        <f>BK123+BK152</f>
        <v>0</v>
      </c>
    </row>
    <row r="123" spans="1:65" s="11" customFormat="1" ht="25.9" customHeight="1">
      <c r="B123" s="166"/>
      <c r="C123" s="167"/>
      <c r="D123" s="168" t="s">
        <v>75</v>
      </c>
      <c r="E123" s="169" t="s">
        <v>210</v>
      </c>
      <c r="F123" s="169" t="s">
        <v>211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P124+P127+P143</f>
        <v>0</v>
      </c>
      <c r="Q123" s="174"/>
      <c r="R123" s="175">
        <f>R124+R127+R143</f>
        <v>0</v>
      </c>
      <c r="S123" s="174"/>
      <c r="T123" s="176">
        <f>T124+T127+T143</f>
        <v>56.944040000000001</v>
      </c>
      <c r="AR123" s="177" t="s">
        <v>83</v>
      </c>
      <c r="AT123" s="178" t="s">
        <v>75</v>
      </c>
      <c r="AU123" s="178" t="s">
        <v>76</v>
      </c>
      <c r="AY123" s="177" t="s">
        <v>148</v>
      </c>
      <c r="BK123" s="179">
        <f>BK124+BK127+BK143</f>
        <v>0</v>
      </c>
    </row>
    <row r="124" spans="1:65" s="11" customFormat="1" ht="22.9" customHeight="1">
      <c r="B124" s="166"/>
      <c r="C124" s="167"/>
      <c r="D124" s="168" t="s">
        <v>75</v>
      </c>
      <c r="E124" s="225" t="s">
        <v>83</v>
      </c>
      <c r="F124" s="225" t="s">
        <v>212</v>
      </c>
      <c r="G124" s="167"/>
      <c r="H124" s="167"/>
      <c r="I124" s="170"/>
      <c r="J124" s="226">
        <f>BK124</f>
        <v>0</v>
      </c>
      <c r="K124" s="167"/>
      <c r="L124" s="172"/>
      <c r="M124" s="173"/>
      <c r="N124" s="174"/>
      <c r="O124" s="174"/>
      <c r="P124" s="175">
        <f>SUM(P125:P126)</f>
        <v>0</v>
      </c>
      <c r="Q124" s="174"/>
      <c r="R124" s="175">
        <f>SUM(R125:R126)</f>
        <v>0</v>
      </c>
      <c r="S124" s="174"/>
      <c r="T124" s="176">
        <f>SUM(T125:T126)</f>
        <v>0</v>
      </c>
      <c r="AR124" s="177" t="s">
        <v>83</v>
      </c>
      <c r="AT124" s="178" t="s">
        <v>75</v>
      </c>
      <c r="AU124" s="178" t="s">
        <v>83</v>
      </c>
      <c r="AY124" s="177" t="s">
        <v>148</v>
      </c>
      <c r="BK124" s="179">
        <f>SUM(BK125:BK126)</f>
        <v>0</v>
      </c>
    </row>
    <row r="125" spans="1:65" s="2" customFormat="1" ht="33" customHeight="1">
      <c r="A125" s="35"/>
      <c r="B125" s="36"/>
      <c r="C125" s="180" t="s">
        <v>83</v>
      </c>
      <c r="D125" s="180" t="s">
        <v>149</v>
      </c>
      <c r="E125" s="181" t="s">
        <v>444</v>
      </c>
      <c r="F125" s="182" t="s">
        <v>445</v>
      </c>
      <c r="G125" s="183" t="s">
        <v>215</v>
      </c>
      <c r="H125" s="184">
        <v>12.545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446</v>
      </c>
    </row>
    <row r="126" spans="1:65" s="2" customFormat="1" ht="21.75" customHeight="1">
      <c r="A126" s="35"/>
      <c r="B126" s="36"/>
      <c r="C126" s="180" t="s">
        <v>85</v>
      </c>
      <c r="D126" s="180" t="s">
        <v>149</v>
      </c>
      <c r="E126" s="181" t="s">
        <v>217</v>
      </c>
      <c r="F126" s="182" t="s">
        <v>218</v>
      </c>
      <c r="G126" s="183" t="s">
        <v>215</v>
      </c>
      <c r="H126" s="184">
        <v>12.545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219</v>
      </c>
    </row>
    <row r="127" spans="1:65" s="11" customFormat="1" ht="22.9" customHeight="1">
      <c r="B127" s="166"/>
      <c r="C127" s="167"/>
      <c r="D127" s="168" t="s">
        <v>75</v>
      </c>
      <c r="E127" s="225" t="s">
        <v>108</v>
      </c>
      <c r="F127" s="225" t="s">
        <v>220</v>
      </c>
      <c r="G127" s="167"/>
      <c r="H127" s="167"/>
      <c r="I127" s="170"/>
      <c r="J127" s="226">
        <f>BK127</f>
        <v>0</v>
      </c>
      <c r="K127" s="167"/>
      <c r="L127" s="172"/>
      <c r="M127" s="173"/>
      <c r="N127" s="174"/>
      <c r="O127" s="174"/>
      <c r="P127" s="175">
        <f>SUM(P128:P142)</f>
        <v>0</v>
      </c>
      <c r="Q127" s="174"/>
      <c r="R127" s="175">
        <f>SUM(R128:R142)</f>
        <v>0</v>
      </c>
      <c r="S127" s="174"/>
      <c r="T127" s="176">
        <f>SUM(T128:T142)</f>
        <v>56.944040000000001</v>
      </c>
      <c r="AR127" s="177" t="s">
        <v>83</v>
      </c>
      <c r="AT127" s="178" t="s">
        <v>75</v>
      </c>
      <c r="AU127" s="178" t="s">
        <v>83</v>
      </c>
      <c r="AY127" s="177" t="s">
        <v>148</v>
      </c>
      <c r="BK127" s="179">
        <f>SUM(BK128:BK142)</f>
        <v>0</v>
      </c>
    </row>
    <row r="128" spans="1:65" s="2" customFormat="1" ht="16.5" customHeight="1">
      <c r="A128" s="35"/>
      <c r="B128" s="36"/>
      <c r="C128" s="180" t="s">
        <v>90</v>
      </c>
      <c r="D128" s="180" t="s">
        <v>149</v>
      </c>
      <c r="E128" s="181" t="s">
        <v>221</v>
      </c>
      <c r="F128" s="182" t="s">
        <v>222</v>
      </c>
      <c r="G128" s="183" t="s">
        <v>215</v>
      </c>
      <c r="H128" s="184">
        <v>12.547000000000001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2.4</v>
      </c>
      <c r="T128" s="191">
        <f>S128*H128</f>
        <v>30.1128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223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447</v>
      </c>
      <c r="G129" s="195"/>
      <c r="H129" s="199">
        <v>2.633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448</v>
      </c>
      <c r="G130" s="195"/>
      <c r="H130" s="199">
        <v>3.2759999999999998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449</v>
      </c>
      <c r="G131" s="195"/>
      <c r="H131" s="199">
        <v>6.6379999999999999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6" customFormat="1">
      <c r="B132" s="238"/>
      <c r="C132" s="239"/>
      <c r="D132" s="196" t="s">
        <v>155</v>
      </c>
      <c r="E132" s="240" t="s">
        <v>1</v>
      </c>
      <c r="F132" s="241" t="s">
        <v>228</v>
      </c>
      <c r="G132" s="239"/>
      <c r="H132" s="242">
        <v>12.547000000000001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155</v>
      </c>
      <c r="AU132" s="248" t="s">
        <v>85</v>
      </c>
      <c r="AV132" s="16" t="s">
        <v>93</v>
      </c>
      <c r="AW132" s="16" t="s">
        <v>32</v>
      </c>
      <c r="AX132" s="16" t="s">
        <v>83</v>
      </c>
      <c r="AY132" s="248" t="s">
        <v>148</v>
      </c>
    </row>
    <row r="133" spans="1:65" s="2" customFormat="1" ht="21.75" customHeight="1">
      <c r="A133" s="35"/>
      <c r="B133" s="36"/>
      <c r="C133" s="180" t="s">
        <v>93</v>
      </c>
      <c r="D133" s="180" t="s">
        <v>149</v>
      </c>
      <c r="E133" s="181" t="s">
        <v>322</v>
      </c>
      <c r="F133" s="182" t="s">
        <v>323</v>
      </c>
      <c r="G133" s="183" t="s">
        <v>231</v>
      </c>
      <c r="H133" s="184">
        <v>2.76</v>
      </c>
      <c r="I133" s="185"/>
      <c r="J133" s="186">
        <f>ROUND(I133*H133,2)</f>
        <v>0</v>
      </c>
      <c r="K133" s="187"/>
      <c r="L133" s="40"/>
      <c r="M133" s="188" t="s">
        <v>1</v>
      </c>
      <c r="N133" s="189" t="s">
        <v>41</v>
      </c>
      <c r="O133" s="72"/>
      <c r="P133" s="190">
        <f>O133*H133</f>
        <v>0</v>
      </c>
      <c r="Q133" s="190">
        <v>0</v>
      </c>
      <c r="R133" s="190">
        <f>Q133*H133</f>
        <v>0</v>
      </c>
      <c r="S133" s="190">
        <v>2.4E-2</v>
      </c>
      <c r="T133" s="191">
        <f>S133*H133</f>
        <v>6.6239999999999993E-2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93</v>
      </c>
      <c r="AT133" s="192" t="s">
        <v>149</v>
      </c>
      <c r="AU133" s="192" t="s">
        <v>85</v>
      </c>
      <c r="AY133" s="18" t="s">
        <v>148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83</v>
      </c>
      <c r="BK133" s="193">
        <f>ROUND(I133*H133,2)</f>
        <v>0</v>
      </c>
      <c r="BL133" s="18" t="s">
        <v>93</v>
      </c>
      <c r="BM133" s="192" t="s">
        <v>450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451</v>
      </c>
      <c r="G134" s="195"/>
      <c r="H134" s="199">
        <v>1.8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76</v>
      </c>
      <c r="AY134" s="205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452</v>
      </c>
      <c r="G135" s="195"/>
      <c r="H135" s="199">
        <v>0.96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6" customFormat="1">
      <c r="B136" s="238"/>
      <c r="C136" s="239"/>
      <c r="D136" s="196" t="s">
        <v>155</v>
      </c>
      <c r="E136" s="240" t="s">
        <v>1</v>
      </c>
      <c r="F136" s="241" t="s">
        <v>228</v>
      </c>
      <c r="G136" s="239"/>
      <c r="H136" s="242">
        <v>2.76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155</v>
      </c>
      <c r="AU136" s="248" t="s">
        <v>85</v>
      </c>
      <c r="AV136" s="16" t="s">
        <v>93</v>
      </c>
      <c r="AW136" s="16" t="s">
        <v>32</v>
      </c>
      <c r="AX136" s="16" t="s">
        <v>83</v>
      </c>
      <c r="AY136" s="248" t="s">
        <v>148</v>
      </c>
    </row>
    <row r="137" spans="1:65" s="2" customFormat="1" ht="21.75" customHeight="1">
      <c r="A137" s="35"/>
      <c r="B137" s="36"/>
      <c r="C137" s="180" t="s">
        <v>96</v>
      </c>
      <c r="D137" s="180" t="s">
        <v>149</v>
      </c>
      <c r="E137" s="181" t="s">
        <v>235</v>
      </c>
      <c r="F137" s="182" t="s">
        <v>236</v>
      </c>
      <c r="G137" s="183" t="s">
        <v>231</v>
      </c>
      <c r="H137" s="184">
        <v>3.7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41</v>
      </c>
      <c r="O137" s="72"/>
      <c r="P137" s="190">
        <f>O137*H137</f>
        <v>0</v>
      </c>
      <c r="Q137" s="190">
        <v>0</v>
      </c>
      <c r="R137" s="190">
        <f>Q137*H137</f>
        <v>0</v>
      </c>
      <c r="S137" s="190">
        <v>7.5999999999999998E-2</v>
      </c>
      <c r="T137" s="191">
        <f>S137*H137</f>
        <v>0.28120000000000001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93</v>
      </c>
      <c r="AT137" s="192" t="s">
        <v>149</v>
      </c>
      <c r="AU137" s="192" t="s">
        <v>85</v>
      </c>
      <c r="AY137" s="18" t="s">
        <v>148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93</v>
      </c>
      <c r="BM137" s="192" t="s">
        <v>237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453</v>
      </c>
      <c r="G138" s="195"/>
      <c r="H138" s="199">
        <v>1.9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454</v>
      </c>
      <c r="G139" s="195"/>
      <c r="H139" s="199">
        <v>1.8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76</v>
      </c>
      <c r="AY139" s="205" t="s">
        <v>148</v>
      </c>
    </row>
    <row r="140" spans="1:65" s="16" customFormat="1">
      <c r="B140" s="238"/>
      <c r="C140" s="239"/>
      <c r="D140" s="196" t="s">
        <v>155</v>
      </c>
      <c r="E140" s="240" t="s">
        <v>1</v>
      </c>
      <c r="F140" s="241" t="s">
        <v>228</v>
      </c>
      <c r="G140" s="239"/>
      <c r="H140" s="242">
        <v>3.7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155</v>
      </c>
      <c r="AU140" s="248" t="s">
        <v>85</v>
      </c>
      <c r="AV140" s="16" t="s">
        <v>93</v>
      </c>
      <c r="AW140" s="16" t="s">
        <v>32</v>
      </c>
      <c r="AX140" s="16" t="s">
        <v>83</v>
      </c>
      <c r="AY140" s="248" t="s">
        <v>148</v>
      </c>
    </row>
    <row r="141" spans="1:65" s="2" customFormat="1" ht="21.75" customHeight="1">
      <c r="A141" s="35"/>
      <c r="B141" s="36"/>
      <c r="C141" s="180" t="s">
        <v>99</v>
      </c>
      <c r="D141" s="180" t="s">
        <v>149</v>
      </c>
      <c r="E141" s="181" t="s">
        <v>455</v>
      </c>
      <c r="F141" s="182" t="s">
        <v>456</v>
      </c>
      <c r="G141" s="183" t="s">
        <v>215</v>
      </c>
      <c r="H141" s="184">
        <v>75.668000000000006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41</v>
      </c>
      <c r="O141" s="72"/>
      <c r="P141" s="190">
        <f>O141*H141</f>
        <v>0</v>
      </c>
      <c r="Q141" s="190">
        <v>0</v>
      </c>
      <c r="R141" s="190">
        <f>Q141*H141</f>
        <v>0</v>
      </c>
      <c r="S141" s="190">
        <v>0.35</v>
      </c>
      <c r="T141" s="191">
        <f>S141*H141</f>
        <v>26.483800000000002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93</v>
      </c>
      <c r="AT141" s="192" t="s">
        <v>149</v>
      </c>
      <c r="AU141" s="192" t="s">
        <v>85</v>
      </c>
      <c r="AY141" s="18" t="s">
        <v>148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93</v>
      </c>
      <c r="BM141" s="192" t="s">
        <v>457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458</v>
      </c>
      <c r="G142" s="195"/>
      <c r="H142" s="199">
        <v>75.668000000000006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83</v>
      </c>
      <c r="AY142" s="205" t="s">
        <v>148</v>
      </c>
    </row>
    <row r="143" spans="1:65" s="11" customFormat="1" ht="22.9" customHeight="1">
      <c r="B143" s="166"/>
      <c r="C143" s="167"/>
      <c r="D143" s="168" t="s">
        <v>75</v>
      </c>
      <c r="E143" s="225" t="s">
        <v>247</v>
      </c>
      <c r="F143" s="225" t="s">
        <v>248</v>
      </c>
      <c r="G143" s="167"/>
      <c r="H143" s="167"/>
      <c r="I143" s="170"/>
      <c r="J143" s="226">
        <f>BK143</f>
        <v>0</v>
      </c>
      <c r="K143" s="167"/>
      <c r="L143" s="172"/>
      <c r="M143" s="173"/>
      <c r="N143" s="174"/>
      <c r="O143" s="174"/>
      <c r="P143" s="175">
        <f>SUM(P144:P151)</f>
        <v>0</v>
      </c>
      <c r="Q143" s="174"/>
      <c r="R143" s="175">
        <f>SUM(R144:R151)</f>
        <v>0</v>
      </c>
      <c r="S143" s="174"/>
      <c r="T143" s="176">
        <f>SUM(T144:T151)</f>
        <v>0</v>
      </c>
      <c r="AR143" s="177" t="s">
        <v>83</v>
      </c>
      <c r="AT143" s="178" t="s">
        <v>75</v>
      </c>
      <c r="AU143" s="178" t="s">
        <v>83</v>
      </c>
      <c r="AY143" s="177" t="s">
        <v>148</v>
      </c>
      <c r="BK143" s="179">
        <f>SUM(BK144:BK151)</f>
        <v>0</v>
      </c>
    </row>
    <row r="144" spans="1:65" s="2" customFormat="1" ht="21.75" customHeight="1">
      <c r="A144" s="35"/>
      <c r="B144" s="36"/>
      <c r="C144" s="180" t="s">
        <v>102</v>
      </c>
      <c r="D144" s="180" t="s">
        <v>149</v>
      </c>
      <c r="E144" s="181" t="s">
        <v>249</v>
      </c>
      <c r="F144" s="182" t="s">
        <v>250</v>
      </c>
      <c r="G144" s="183" t="s">
        <v>251</v>
      </c>
      <c r="H144" s="184">
        <v>30.113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41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93</v>
      </c>
      <c r="AT144" s="192" t="s">
        <v>149</v>
      </c>
      <c r="AU144" s="192" t="s">
        <v>85</v>
      </c>
      <c r="AY144" s="18" t="s">
        <v>148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93</v>
      </c>
      <c r="BM144" s="192" t="s">
        <v>252</v>
      </c>
    </row>
    <row r="145" spans="1:65" s="2" customFormat="1" ht="21.75" customHeight="1">
      <c r="A145" s="35"/>
      <c r="B145" s="36"/>
      <c r="C145" s="180" t="s">
        <v>105</v>
      </c>
      <c r="D145" s="180" t="s">
        <v>149</v>
      </c>
      <c r="E145" s="181" t="s">
        <v>257</v>
      </c>
      <c r="F145" s="182" t="s">
        <v>258</v>
      </c>
      <c r="G145" s="183" t="s">
        <v>251</v>
      </c>
      <c r="H145" s="184">
        <v>30.113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41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93</v>
      </c>
      <c r="AT145" s="192" t="s">
        <v>149</v>
      </c>
      <c r="AU145" s="192" t="s">
        <v>85</v>
      </c>
      <c r="AY145" s="18" t="s">
        <v>148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93</v>
      </c>
      <c r="BM145" s="192" t="s">
        <v>459</v>
      </c>
    </row>
    <row r="146" spans="1:65" s="2" customFormat="1" ht="21.75" customHeight="1">
      <c r="A146" s="35"/>
      <c r="B146" s="36"/>
      <c r="C146" s="180" t="s">
        <v>108</v>
      </c>
      <c r="D146" s="180" t="s">
        <v>149</v>
      </c>
      <c r="E146" s="181" t="s">
        <v>260</v>
      </c>
      <c r="F146" s="182" t="s">
        <v>261</v>
      </c>
      <c r="G146" s="183" t="s">
        <v>251</v>
      </c>
      <c r="H146" s="184">
        <v>56.944000000000003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262</v>
      </c>
    </row>
    <row r="147" spans="1:65" s="2" customFormat="1" ht="21.75" customHeight="1">
      <c r="A147" s="35"/>
      <c r="B147" s="36"/>
      <c r="C147" s="180" t="s">
        <v>111</v>
      </c>
      <c r="D147" s="180" t="s">
        <v>149</v>
      </c>
      <c r="E147" s="181" t="s">
        <v>263</v>
      </c>
      <c r="F147" s="182" t="s">
        <v>264</v>
      </c>
      <c r="G147" s="183" t="s">
        <v>251</v>
      </c>
      <c r="H147" s="184">
        <v>1366.6559999999999</v>
      </c>
      <c r="I147" s="185"/>
      <c r="J147" s="186">
        <f>ROUND(I147*H147,2)</f>
        <v>0</v>
      </c>
      <c r="K147" s="187"/>
      <c r="L147" s="40"/>
      <c r="M147" s="188" t="s">
        <v>1</v>
      </c>
      <c r="N147" s="189" t="s">
        <v>41</v>
      </c>
      <c r="O147" s="72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93</v>
      </c>
      <c r="AT147" s="192" t="s">
        <v>149</v>
      </c>
      <c r="AU147" s="192" t="s">
        <v>85</v>
      </c>
      <c r="AY147" s="18" t="s">
        <v>148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83</v>
      </c>
      <c r="BK147" s="193">
        <f>ROUND(I147*H147,2)</f>
        <v>0</v>
      </c>
      <c r="BL147" s="18" t="s">
        <v>93</v>
      </c>
      <c r="BM147" s="192" t="s">
        <v>265</v>
      </c>
    </row>
    <row r="148" spans="1:65" s="12" customFormat="1">
      <c r="B148" s="194"/>
      <c r="C148" s="195"/>
      <c r="D148" s="196" t="s">
        <v>155</v>
      </c>
      <c r="E148" s="195"/>
      <c r="F148" s="198" t="s">
        <v>460</v>
      </c>
      <c r="G148" s="195"/>
      <c r="H148" s="199">
        <v>1366.6559999999999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85</v>
      </c>
      <c r="AV148" s="12" t="s">
        <v>85</v>
      </c>
      <c r="AW148" s="12" t="s">
        <v>4</v>
      </c>
      <c r="AX148" s="12" t="s">
        <v>83</v>
      </c>
      <c r="AY148" s="205" t="s">
        <v>148</v>
      </c>
    </row>
    <row r="149" spans="1:65" s="2" customFormat="1" ht="33" customHeight="1">
      <c r="A149" s="35"/>
      <c r="B149" s="36"/>
      <c r="C149" s="180" t="s">
        <v>114</v>
      </c>
      <c r="D149" s="180" t="s">
        <v>149</v>
      </c>
      <c r="E149" s="181" t="s">
        <v>267</v>
      </c>
      <c r="F149" s="182" t="s">
        <v>268</v>
      </c>
      <c r="G149" s="183" t="s">
        <v>251</v>
      </c>
      <c r="H149" s="184">
        <v>30.113</v>
      </c>
      <c r="I149" s="185"/>
      <c r="J149" s="186">
        <f>ROUND(I149*H149,2)</f>
        <v>0</v>
      </c>
      <c r="K149" s="187"/>
      <c r="L149" s="40"/>
      <c r="M149" s="188" t="s">
        <v>1</v>
      </c>
      <c r="N149" s="189" t="s">
        <v>41</v>
      </c>
      <c r="O149" s="72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93</v>
      </c>
      <c r="AT149" s="192" t="s">
        <v>149</v>
      </c>
      <c r="AU149" s="192" t="s">
        <v>85</v>
      </c>
      <c r="AY149" s="18" t="s">
        <v>148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83</v>
      </c>
      <c r="BK149" s="193">
        <f>ROUND(I149*H149,2)</f>
        <v>0</v>
      </c>
      <c r="BL149" s="18" t="s">
        <v>93</v>
      </c>
      <c r="BM149" s="192" t="s">
        <v>269</v>
      </c>
    </row>
    <row r="150" spans="1:65" s="2" customFormat="1" ht="33" customHeight="1">
      <c r="A150" s="35"/>
      <c r="B150" s="36"/>
      <c r="C150" s="180" t="s">
        <v>117</v>
      </c>
      <c r="D150" s="180" t="s">
        <v>149</v>
      </c>
      <c r="E150" s="181" t="s">
        <v>271</v>
      </c>
      <c r="F150" s="182" t="s">
        <v>272</v>
      </c>
      <c r="G150" s="183" t="s">
        <v>251</v>
      </c>
      <c r="H150" s="184">
        <v>26.831</v>
      </c>
      <c r="I150" s="185"/>
      <c r="J150" s="186">
        <f>ROUND(I150*H150,2)</f>
        <v>0</v>
      </c>
      <c r="K150" s="187"/>
      <c r="L150" s="40"/>
      <c r="M150" s="188" t="s">
        <v>1</v>
      </c>
      <c r="N150" s="189" t="s">
        <v>41</v>
      </c>
      <c r="O150" s="72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93</v>
      </c>
      <c r="AT150" s="192" t="s">
        <v>149</v>
      </c>
      <c r="AU150" s="192" t="s">
        <v>85</v>
      </c>
      <c r="AY150" s="18" t="s">
        <v>148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83</v>
      </c>
      <c r="BK150" s="193">
        <f>ROUND(I150*H150,2)</f>
        <v>0</v>
      </c>
      <c r="BL150" s="18" t="s">
        <v>93</v>
      </c>
      <c r="BM150" s="192" t="s">
        <v>273</v>
      </c>
    </row>
    <row r="151" spans="1:65" s="12" customFormat="1">
      <c r="B151" s="194"/>
      <c r="C151" s="195"/>
      <c r="D151" s="196" t="s">
        <v>155</v>
      </c>
      <c r="E151" s="197" t="s">
        <v>1</v>
      </c>
      <c r="F151" s="198" t="s">
        <v>461</v>
      </c>
      <c r="G151" s="195"/>
      <c r="H151" s="199">
        <v>26.831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32</v>
      </c>
      <c r="AX151" s="12" t="s">
        <v>83</v>
      </c>
      <c r="AY151" s="205" t="s">
        <v>148</v>
      </c>
    </row>
    <row r="152" spans="1:65" s="11" customFormat="1" ht="25.9" customHeight="1">
      <c r="B152" s="166"/>
      <c r="C152" s="167"/>
      <c r="D152" s="168" t="s">
        <v>75</v>
      </c>
      <c r="E152" s="169" t="s">
        <v>171</v>
      </c>
      <c r="F152" s="169" t="s">
        <v>172</v>
      </c>
      <c r="G152" s="167"/>
      <c r="H152" s="167"/>
      <c r="I152" s="170"/>
      <c r="J152" s="171">
        <f>BK152</f>
        <v>0</v>
      </c>
      <c r="K152" s="167"/>
      <c r="L152" s="172"/>
      <c r="M152" s="173"/>
      <c r="N152" s="174"/>
      <c r="O152" s="174"/>
      <c r="P152" s="175">
        <f>P153</f>
        <v>0</v>
      </c>
      <c r="Q152" s="174"/>
      <c r="R152" s="175">
        <f>R153</f>
        <v>0</v>
      </c>
      <c r="S152" s="174"/>
      <c r="T152" s="176">
        <f>T153</f>
        <v>0</v>
      </c>
      <c r="AR152" s="177" t="s">
        <v>96</v>
      </c>
      <c r="AT152" s="178" t="s">
        <v>75</v>
      </c>
      <c r="AU152" s="178" t="s">
        <v>76</v>
      </c>
      <c r="AY152" s="177" t="s">
        <v>148</v>
      </c>
      <c r="BK152" s="179">
        <f>BK153</f>
        <v>0</v>
      </c>
    </row>
    <row r="153" spans="1:65" s="11" customFormat="1" ht="22.9" customHeight="1">
      <c r="B153" s="166"/>
      <c r="C153" s="167"/>
      <c r="D153" s="168" t="s">
        <v>75</v>
      </c>
      <c r="E153" s="225" t="s">
        <v>287</v>
      </c>
      <c r="F153" s="225" t="s">
        <v>288</v>
      </c>
      <c r="G153" s="167"/>
      <c r="H153" s="167"/>
      <c r="I153" s="170"/>
      <c r="J153" s="226">
        <f>BK153</f>
        <v>0</v>
      </c>
      <c r="K153" s="167"/>
      <c r="L153" s="172"/>
      <c r="M153" s="173"/>
      <c r="N153" s="174"/>
      <c r="O153" s="174"/>
      <c r="P153" s="175">
        <f>SUM(P154:P155)</f>
        <v>0</v>
      </c>
      <c r="Q153" s="174"/>
      <c r="R153" s="175">
        <f>SUM(R154:R155)</f>
        <v>0</v>
      </c>
      <c r="S153" s="174"/>
      <c r="T153" s="176">
        <f>SUM(T154:T155)</f>
        <v>0</v>
      </c>
      <c r="AR153" s="177" t="s">
        <v>96</v>
      </c>
      <c r="AT153" s="178" t="s">
        <v>75</v>
      </c>
      <c r="AU153" s="178" t="s">
        <v>83</v>
      </c>
      <c r="AY153" s="177" t="s">
        <v>148</v>
      </c>
      <c r="BK153" s="179">
        <f>SUM(BK154:BK155)</f>
        <v>0</v>
      </c>
    </row>
    <row r="154" spans="1:65" s="2" customFormat="1" ht="21.75" customHeight="1">
      <c r="A154" s="35"/>
      <c r="B154" s="36"/>
      <c r="C154" s="180" t="s">
        <v>120</v>
      </c>
      <c r="D154" s="180" t="s">
        <v>149</v>
      </c>
      <c r="E154" s="181" t="s">
        <v>290</v>
      </c>
      <c r="F154" s="182" t="s">
        <v>291</v>
      </c>
      <c r="G154" s="183" t="s">
        <v>152</v>
      </c>
      <c r="H154" s="184">
        <v>1</v>
      </c>
      <c r="I154" s="185"/>
      <c r="J154" s="186">
        <f>ROUND(I154*H154,2)</f>
        <v>0</v>
      </c>
      <c r="K154" s="187"/>
      <c r="L154" s="40"/>
      <c r="M154" s="188" t="s">
        <v>1</v>
      </c>
      <c r="N154" s="189" t="s">
        <v>41</v>
      </c>
      <c r="O154" s="72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292</v>
      </c>
      <c r="AT154" s="192" t="s">
        <v>149</v>
      </c>
      <c r="AU154" s="192" t="s">
        <v>85</v>
      </c>
      <c r="AY154" s="18" t="s">
        <v>148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83</v>
      </c>
      <c r="BK154" s="193">
        <f>ROUND(I154*H154,2)</f>
        <v>0</v>
      </c>
      <c r="BL154" s="18" t="s">
        <v>292</v>
      </c>
      <c r="BM154" s="192" t="s">
        <v>293</v>
      </c>
    </row>
    <row r="155" spans="1:65" s="2" customFormat="1" ht="16.5" customHeight="1">
      <c r="A155" s="35"/>
      <c r="B155" s="36"/>
      <c r="C155" s="180" t="s">
        <v>270</v>
      </c>
      <c r="D155" s="180" t="s">
        <v>149</v>
      </c>
      <c r="E155" s="181" t="s">
        <v>295</v>
      </c>
      <c r="F155" s="182" t="s">
        <v>296</v>
      </c>
      <c r="G155" s="183" t="s">
        <v>152</v>
      </c>
      <c r="H155" s="184">
        <v>1</v>
      </c>
      <c r="I155" s="185"/>
      <c r="J155" s="186">
        <f>ROUND(I155*H155,2)</f>
        <v>0</v>
      </c>
      <c r="K155" s="187"/>
      <c r="L155" s="40"/>
      <c r="M155" s="249" t="s">
        <v>1</v>
      </c>
      <c r="N155" s="250" t="s">
        <v>41</v>
      </c>
      <c r="O155" s="25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292</v>
      </c>
      <c r="AT155" s="192" t="s">
        <v>149</v>
      </c>
      <c r="AU155" s="192" t="s">
        <v>85</v>
      </c>
      <c r="AY155" s="18" t="s">
        <v>148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83</v>
      </c>
      <c r="BK155" s="193">
        <f>ROUND(I155*H155,2)</f>
        <v>0</v>
      </c>
      <c r="BL155" s="18" t="s">
        <v>292</v>
      </c>
      <c r="BM155" s="192" t="s">
        <v>297</v>
      </c>
    </row>
    <row r="156" spans="1:65" s="2" customFormat="1" ht="6.95" customHeight="1">
      <c r="A156" s="35"/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40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algorithmName="SHA-512" hashValue="6eFReGdY89nwqk//nU1JnouDnT0OWV5UZTGyT7hhmwKxoR8n8/7x+HQTY30NU5xrIeM8tW2nRKhPbz9MKtcEkQ==" saltValue="kwJOCscln3UgS1VTzssjhutNPBk2qwQxz99AyiId4cuSmQe+iXpPldaJSlnaDThyL6Iv/36N1FCCqqESeis3KA==" spinCount="100000" sheet="1" objects="1" scenarios="1" formatColumns="0" formatRows="0" autoFilter="0"/>
  <autoFilter ref="C121:K15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107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462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ROUND((SUM(BE122:BE146)),  2)</f>
        <v>0</v>
      </c>
      <c r="G33" s="35"/>
      <c r="H33" s="35"/>
      <c r="I33" s="125">
        <v>0.21</v>
      </c>
      <c r="J33" s="124">
        <f>ROUND(((SUM(BE122:BE146))*I33),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ROUND((SUM(BF122:BF146)),  2)</f>
        <v>0</v>
      </c>
      <c r="G34" s="35"/>
      <c r="H34" s="35"/>
      <c r="I34" s="125">
        <v>0.15</v>
      </c>
      <c r="J34" s="124">
        <f>ROUND(((SUM(BF122:BF146))*I34),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ROUND((SUM(BG122:BG146)),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ROUND((SUM(BH122:BH146)),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ROUND((SUM(BI122:BI146)),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8 - SO 08 - Objekt č. 2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J124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J127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J135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132</v>
      </c>
      <c r="E101" s="151"/>
      <c r="F101" s="151"/>
      <c r="G101" s="151"/>
      <c r="H101" s="151"/>
      <c r="I101" s="151"/>
      <c r="J101" s="152">
        <f>J143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209</v>
      </c>
      <c r="E102" s="222"/>
      <c r="F102" s="222"/>
      <c r="G102" s="222"/>
      <c r="H102" s="222"/>
      <c r="I102" s="222"/>
      <c r="J102" s="223">
        <f>J144</f>
        <v>0</v>
      </c>
      <c r="K102" s="220"/>
      <c r="L102" s="224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133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2" t="str">
        <f>E7</f>
        <v>Demolice objektů bývalých vojen. garáží - PD</v>
      </c>
      <c r="F112" s="323"/>
      <c r="G112" s="323"/>
      <c r="H112" s="32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124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6" t="str">
        <f>E9</f>
        <v>8 - SO 08 - Objekt č. 2</v>
      </c>
      <c r="F114" s="321"/>
      <c r="G114" s="321"/>
      <c r="H114" s="321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Krnov</v>
      </c>
      <c r="G116" s="37"/>
      <c r="H116" s="37"/>
      <c r="I116" s="30" t="s">
        <v>22</v>
      </c>
      <c r="J116" s="67" t="str">
        <f>IF(J12="","",J12)</f>
        <v>20. 8. 2021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Město Krnov</v>
      </c>
      <c r="G118" s="37"/>
      <c r="H118" s="37"/>
      <c r="I118" s="30" t="s">
        <v>30</v>
      </c>
      <c r="J118" s="33" t="str">
        <f>E21</f>
        <v>Projekt 2010,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30" t="s">
        <v>33</v>
      </c>
      <c r="J119" s="33" t="str">
        <f>E24</f>
        <v>Jakub Nevyjel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54"/>
      <c r="B121" s="155"/>
      <c r="C121" s="156" t="s">
        <v>134</v>
      </c>
      <c r="D121" s="157" t="s">
        <v>61</v>
      </c>
      <c r="E121" s="157" t="s">
        <v>57</v>
      </c>
      <c r="F121" s="157" t="s">
        <v>58</v>
      </c>
      <c r="G121" s="157" t="s">
        <v>135</v>
      </c>
      <c r="H121" s="157" t="s">
        <v>136</v>
      </c>
      <c r="I121" s="157" t="s">
        <v>137</v>
      </c>
      <c r="J121" s="158" t="s">
        <v>128</v>
      </c>
      <c r="K121" s="159" t="s">
        <v>138</v>
      </c>
      <c r="L121" s="160"/>
      <c r="M121" s="76" t="s">
        <v>1</v>
      </c>
      <c r="N121" s="77" t="s">
        <v>40</v>
      </c>
      <c r="O121" s="77" t="s">
        <v>139</v>
      </c>
      <c r="P121" s="77" t="s">
        <v>140</v>
      </c>
      <c r="Q121" s="77" t="s">
        <v>141</v>
      </c>
      <c r="R121" s="77" t="s">
        <v>142</v>
      </c>
      <c r="S121" s="77" t="s">
        <v>143</v>
      </c>
      <c r="T121" s="78" t="s">
        <v>144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pans="1:65" s="2" customFormat="1" ht="22.9" customHeight="1">
      <c r="A122" s="35"/>
      <c r="B122" s="36"/>
      <c r="C122" s="83" t="s">
        <v>145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40"/>
      <c r="M122" s="79"/>
      <c r="N122" s="162"/>
      <c r="O122" s="80"/>
      <c r="P122" s="163">
        <f>P123+P143</f>
        <v>0</v>
      </c>
      <c r="Q122" s="80"/>
      <c r="R122" s="163">
        <f>R123+R143</f>
        <v>0</v>
      </c>
      <c r="S122" s="80"/>
      <c r="T122" s="164">
        <f>T123+T143</f>
        <v>21.389149999999997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130</v>
      </c>
      <c r="BK122" s="165">
        <f>BK123+BK143</f>
        <v>0</v>
      </c>
    </row>
    <row r="123" spans="1:65" s="11" customFormat="1" ht="25.9" customHeight="1">
      <c r="B123" s="166"/>
      <c r="C123" s="167"/>
      <c r="D123" s="168" t="s">
        <v>75</v>
      </c>
      <c r="E123" s="169" t="s">
        <v>210</v>
      </c>
      <c r="F123" s="169" t="s">
        <v>211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P124+P127+P135</f>
        <v>0</v>
      </c>
      <c r="Q123" s="174"/>
      <c r="R123" s="175">
        <f>R124+R127+R135</f>
        <v>0</v>
      </c>
      <c r="S123" s="174"/>
      <c r="T123" s="176">
        <f>T124+T127+T135</f>
        <v>21.389149999999997</v>
      </c>
      <c r="AR123" s="177" t="s">
        <v>83</v>
      </c>
      <c r="AT123" s="178" t="s">
        <v>75</v>
      </c>
      <c r="AU123" s="178" t="s">
        <v>76</v>
      </c>
      <c r="AY123" s="177" t="s">
        <v>148</v>
      </c>
      <c r="BK123" s="179">
        <f>BK124+BK127+BK135</f>
        <v>0</v>
      </c>
    </row>
    <row r="124" spans="1:65" s="11" customFormat="1" ht="22.9" customHeight="1">
      <c r="B124" s="166"/>
      <c r="C124" s="167"/>
      <c r="D124" s="168" t="s">
        <v>75</v>
      </c>
      <c r="E124" s="225" t="s">
        <v>83</v>
      </c>
      <c r="F124" s="225" t="s">
        <v>212</v>
      </c>
      <c r="G124" s="167"/>
      <c r="H124" s="167"/>
      <c r="I124" s="170"/>
      <c r="J124" s="226">
        <f>BK124</f>
        <v>0</v>
      </c>
      <c r="K124" s="167"/>
      <c r="L124" s="172"/>
      <c r="M124" s="173"/>
      <c r="N124" s="174"/>
      <c r="O124" s="174"/>
      <c r="P124" s="175">
        <f>SUM(P125:P126)</f>
        <v>0</v>
      </c>
      <c r="Q124" s="174"/>
      <c r="R124" s="175">
        <f>SUM(R125:R126)</f>
        <v>0</v>
      </c>
      <c r="S124" s="174"/>
      <c r="T124" s="176">
        <f>SUM(T125:T126)</f>
        <v>0</v>
      </c>
      <c r="AR124" s="177" t="s">
        <v>83</v>
      </c>
      <c r="AT124" s="178" t="s">
        <v>75</v>
      </c>
      <c r="AU124" s="178" t="s">
        <v>83</v>
      </c>
      <c r="AY124" s="177" t="s">
        <v>148</v>
      </c>
      <c r="BK124" s="179">
        <f>SUM(BK125:BK126)</f>
        <v>0</v>
      </c>
    </row>
    <row r="125" spans="1:65" s="2" customFormat="1" ht="33" customHeight="1">
      <c r="A125" s="35"/>
      <c r="B125" s="36"/>
      <c r="C125" s="180" t="s">
        <v>83</v>
      </c>
      <c r="D125" s="180" t="s">
        <v>149</v>
      </c>
      <c r="E125" s="181" t="s">
        <v>444</v>
      </c>
      <c r="F125" s="182" t="s">
        <v>445</v>
      </c>
      <c r="G125" s="183" t="s">
        <v>215</v>
      </c>
      <c r="H125" s="184">
        <v>6.1609999999999996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463</v>
      </c>
    </row>
    <row r="126" spans="1:65" s="2" customFormat="1" ht="21.75" customHeight="1">
      <c r="A126" s="35"/>
      <c r="B126" s="36"/>
      <c r="C126" s="180" t="s">
        <v>85</v>
      </c>
      <c r="D126" s="180" t="s">
        <v>149</v>
      </c>
      <c r="E126" s="181" t="s">
        <v>217</v>
      </c>
      <c r="F126" s="182" t="s">
        <v>218</v>
      </c>
      <c r="G126" s="183" t="s">
        <v>215</v>
      </c>
      <c r="H126" s="184">
        <v>6.1609999999999996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464</v>
      </c>
    </row>
    <row r="127" spans="1:65" s="11" customFormat="1" ht="22.9" customHeight="1">
      <c r="B127" s="166"/>
      <c r="C127" s="167"/>
      <c r="D127" s="168" t="s">
        <v>75</v>
      </c>
      <c r="E127" s="225" t="s">
        <v>108</v>
      </c>
      <c r="F127" s="225" t="s">
        <v>220</v>
      </c>
      <c r="G127" s="167"/>
      <c r="H127" s="167"/>
      <c r="I127" s="170"/>
      <c r="J127" s="226">
        <f>BK127</f>
        <v>0</v>
      </c>
      <c r="K127" s="167"/>
      <c r="L127" s="172"/>
      <c r="M127" s="173"/>
      <c r="N127" s="174"/>
      <c r="O127" s="174"/>
      <c r="P127" s="175">
        <f>SUM(P128:P134)</f>
        <v>0</v>
      </c>
      <c r="Q127" s="174"/>
      <c r="R127" s="175">
        <f>SUM(R128:R134)</f>
        <v>0</v>
      </c>
      <c r="S127" s="174"/>
      <c r="T127" s="176">
        <f>SUM(T128:T134)</f>
        <v>21.389149999999997</v>
      </c>
      <c r="AR127" s="177" t="s">
        <v>83</v>
      </c>
      <c r="AT127" s="178" t="s">
        <v>75</v>
      </c>
      <c r="AU127" s="178" t="s">
        <v>83</v>
      </c>
      <c r="AY127" s="177" t="s">
        <v>148</v>
      </c>
      <c r="BK127" s="179">
        <f>SUM(BK128:BK134)</f>
        <v>0</v>
      </c>
    </row>
    <row r="128" spans="1:65" s="2" customFormat="1" ht="16.5" customHeight="1">
      <c r="A128" s="35"/>
      <c r="B128" s="36"/>
      <c r="C128" s="180" t="s">
        <v>90</v>
      </c>
      <c r="D128" s="180" t="s">
        <v>149</v>
      </c>
      <c r="E128" s="181" t="s">
        <v>221</v>
      </c>
      <c r="F128" s="182" t="s">
        <v>222</v>
      </c>
      <c r="G128" s="183" t="s">
        <v>215</v>
      </c>
      <c r="H128" s="184">
        <v>6.1609999999999996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2.4</v>
      </c>
      <c r="T128" s="191">
        <f>S128*H128</f>
        <v>14.786399999999999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223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465</v>
      </c>
      <c r="G129" s="195"/>
      <c r="H129" s="199">
        <v>2.363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466</v>
      </c>
      <c r="G130" s="195"/>
      <c r="H130" s="199">
        <v>1.6539999999999999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467</v>
      </c>
      <c r="G131" s="195"/>
      <c r="H131" s="199">
        <v>2.1440000000000001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6" customFormat="1">
      <c r="B132" s="238"/>
      <c r="C132" s="239"/>
      <c r="D132" s="196" t="s">
        <v>155</v>
      </c>
      <c r="E132" s="240" t="s">
        <v>1</v>
      </c>
      <c r="F132" s="241" t="s">
        <v>228</v>
      </c>
      <c r="G132" s="239"/>
      <c r="H132" s="242">
        <v>6.1609999999999996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155</v>
      </c>
      <c r="AU132" s="248" t="s">
        <v>85</v>
      </c>
      <c r="AV132" s="16" t="s">
        <v>93</v>
      </c>
      <c r="AW132" s="16" t="s">
        <v>32</v>
      </c>
      <c r="AX132" s="16" t="s">
        <v>83</v>
      </c>
      <c r="AY132" s="248" t="s">
        <v>148</v>
      </c>
    </row>
    <row r="133" spans="1:65" s="2" customFormat="1" ht="21.75" customHeight="1">
      <c r="A133" s="35"/>
      <c r="B133" s="36"/>
      <c r="C133" s="180" t="s">
        <v>93</v>
      </c>
      <c r="D133" s="180" t="s">
        <v>149</v>
      </c>
      <c r="E133" s="181" t="s">
        <v>455</v>
      </c>
      <c r="F133" s="182" t="s">
        <v>456</v>
      </c>
      <c r="G133" s="183" t="s">
        <v>215</v>
      </c>
      <c r="H133" s="184">
        <v>18.864999999999998</v>
      </c>
      <c r="I133" s="185"/>
      <c r="J133" s="186">
        <f>ROUND(I133*H133,2)</f>
        <v>0</v>
      </c>
      <c r="K133" s="187"/>
      <c r="L133" s="40"/>
      <c r="M133" s="188" t="s">
        <v>1</v>
      </c>
      <c r="N133" s="189" t="s">
        <v>41</v>
      </c>
      <c r="O133" s="72"/>
      <c r="P133" s="190">
        <f>O133*H133</f>
        <v>0</v>
      </c>
      <c r="Q133" s="190">
        <v>0</v>
      </c>
      <c r="R133" s="190">
        <f>Q133*H133</f>
        <v>0</v>
      </c>
      <c r="S133" s="190">
        <v>0.35</v>
      </c>
      <c r="T133" s="191">
        <f>S133*H133</f>
        <v>6.6027499999999995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93</v>
      </c>
      <c r="AT133" s="192" t="s">
        <v>149</v>
      </c>
      <c r="AU133" s="192" t="s">
        <v>85</v>
      </c>
      <c r="AY133" s="18" t="s">
        <v>148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83</v>
      </c>
      <c r="BK133" s="193">
        <f>ROUND(I133*H133,2)</f>
        <v>0</v>
      </c>
      <c r="BL133" s="18" t="s">
        <v>93</v>
      </c>
      <c r="BM133" s="192" t="s">
        <v>457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468</v>
      </c>
      <c r="G134" s="195"/>
      <c r="H134" s="199">
        <v>18.864999999999998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83</v>
      </c>
      <c r="AY134" s="205" t="s">
        <v>148</v>
      </c>
    </row>
    <row r="135" spans="1:65" s="11" customFormat="1" ht="22.9" customHeight="1">
      <c r="B135" s="166"/>
      <c r="C135" s="167"/>
      <c r="D135" s="168" t="s">
        <v>75</v>
      </c>
      <c r="E135" s="225" t="s">
        <v>247</v>
      </c>
      <c r="F135" s="225" t="s">
        <v>248</v>
      </c>
      <c r="G135" s="167"/>
      <c r="H135" s="167"/>
      <c r="I135" s="170"/>
      <c r="J135" s="226">
        <f>BK135</f>
        <v>0</v>
      </c>
      <c r="K135" s="167"/>
      <c r="L135" s="172"/>
      <c r="M135" s="173"/>
      <c r="N135" s="174"/>
      <c r="O135" s="174"/>
      <c r="P135" s="175">
        <f>SUM(P136:P142)</f>
        <v>0</v>
      </c>
      <c r="Q135" s="174"/>
      <c r="R135" s="175">
        <f>SUM(R136:R142)</f>
        <v>0</v>
      </c>
      <c r="S135" s="174"/>
      <c r="T135" s="176">
        <f>SUM(T136:T142)</f>
        <v>0</v>
      </c>
      <c r="AR135" s="177" t="s">
        <v>83</v>
      </c>
      <c r="AT135" s="178" t="s">
        <v>75</v>
      </c>
      <c r="AU135" s="178" t="s">
        <v>83</v>
      </c>
      <c r="AY135" s="177" t="s">
        <v>148</v>
      </c>
      <c r="BK135" s="179">
        <f>SUM(BK136:BK142)</f>
        <v>0</v>
      </c>
    </row>
    <row r="136" spans="1:65" s="2" customFormat="1" ht="21.75" customHeight="1">
      <c r="A136" s="35"/>
      <c r="B136" s="36"/>
      <c r="C136" s="180" t="s">
        <v>96</v>
      </c>
      <c r="D136" s="180" t="s">
        <v>149</v>
      </c>
      <c r="E136" s="181" t="s">
        <v>249</v>
      </c>
      <c r="F136" s="182" t="s">
        <v>250</v>
      </c>
      <c r="G136" s="183" t="s">
        <v>251</v>
      </c>
      <c r="H136" s="184">
        <v>14.786</v>
      </c>
      <c r="I136" s="185"/>
      <c r="J136" s="186">
        <f>ROUND(I136*H136,2)</f>
        <v>0</v>
      </c>
      <c r="K136" s="187"/>
      <c r="L136" s="40"/>
      <c r="M136" s="188" t="s">
        <v>1</v>
      </c>
      <c r="N136" s="189" t="s">
        <v>41</v>
      </c>
      <c r="O136" s="72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93</v>
      </c>
      <c r="AT136" s="192" t="s">
        <v>149</v>
      </c>
      <c r="AU136" s="192" t="s">
        <v>85</v>
      </c>
      <c r="AY136" s="18" t="s">
        <v>148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83</v>
      </c>
      <c r="BK136" s="193">
        <f>ROUND(I136*H136,2)</f>
        <v>0</v>
      </c>
      <c r="BL136" s="18" t="s">
        <v>93</v>
      </c>
      <c r="BM136" s="192" t="s">
        <v>252</v>
      </c>
    </row>
    <row r="137" spans="1:65" s="2" customFormat="1" ht="21.75" customHeight="1">
      <c r="A137" s="35"/>
      <c r="B137" s="36"/>
      <c r="C137" s="180" t="s">
        <v>99</v>
      </c>
      <c r="D137" s="180" t="s">
        <v>149</v>
      </c>
      <c r="E137" s="181" t="s">
        <v>257</v>
      </c>
      <c r="F137" s="182" t="s">
        <v>258</v>
      </c>
      <c r="G137" s="183" t="s">
        <v>251</v>
      </c>
      <c r="H137" s="184">
        <v>14.786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41</v>
      </c>
      <c r="O137" s="72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93</v>
      </c>
      <c r="AT137" s="192" t="s">
        <v>149</v>
      </c>
      <c r="AU137" s="192" t="s">
        <v>85</v>
      </c>
      <c r="AY137" s="18" t="s">
        <v>148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93</v>
      </c>
      <c r="BM137" s="192" t="s">
        <v>469</v>
      </c>
    </row>
    <row r="138" spans="1:65" s="2" customFormat="1" ht="21.75" customHeight="1">
      <c r="A138" s="35"/>
      <c r="B138" s="36"/>
      <c r="C138" s="180" t="s">
        <v>102</v>
      </c>
      <c r="D138" s="180" t="s">
        <v>149</v>
      </c>
      <c r="E138" s="181" t="s">
        <v>260</v>
      </c>
      <c r="F138" s="182" t="s">
        <v>261</v>
      </c>
      <c r="G138" s="183" t="s">
        <v>251</v>
      </c>
      <c r="H138" s="184">
        <v>21.388999999999999</v>
      </c>
      <c r="I138" s="185"/>
      <c r="J138" s="186">
        <f>ROUND(I138*H138,2)</f>
        <v>0</v>
      </c>
      <c r="K138" s="187"/>
      <c r="L138" s="40"/>
      <c r="M138" s="188" t="s">
        <v>1</v>
      </c>
      <c r="N138" s="189" t="s">
        <v>41</v>
      </c>
      <c r="O138" s="72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93</v>
      </c>
      <c r="AT138" s="192" t="s">
        <v>149</v>
      </c>
      <c r="AU138" s="192" t="s">
        <v>85</v>
      </c>
      <c r="AY138" s="18" t="s">
        <v>148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83</v>
      </c>
      <c r="BK138" s="193">
        <f>ROUND(I138*H138,2)</f>
        <v>0</v>
      </c>
      <c r="BL138" s="18" t="s">
        <v>93</v>
      </c>
      <c r="BM138" s="192" t="s">
        <v>262</v>
      </c>
    </row>
    <row r="139" spans="1:65" s="2" customFormat="1" ht="21.75" customHeight="1">
      <c r="A139" s="35"/>
      <c r="B139" s="36"/>
      <c r="C139" s="180" t="s">
        <v>105</v>
      </c>
      <c r="D139" s="180" t="s">
        <v>149</v>
      </c>
      <c r="E139" s="181" t="s">
        <v>263</v>
      </c>
      <c r="F139" s="182" t="s">
        <v>264</v>
      </c>
      <c r="G139" s="183" t="s">
        <v>251</v>
      </c>
      <c r="H139" s="184">
        <v>513.33600000000001</v>
      </c>
      <c r="I139" s="185"/>
      <c r="J139" s="186">
        <f>ROUND(I139*H139,2)</f>
        <v>0</v>
      </c>
      <c r="K139" s="187"/>
      <c r="L139" s="40"/>
      <c r="M139" s="188" t="s">
        <v>1</v>
      </c>
      <c r="N139" s="189" t="s">
        <v>41</v>
      </c>
      <c r="O139" s="72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93</v>
      </c>
      <c r="AT139" s="192" t="s">
        <v>149</v>
      </c>
      <c r="AU139" s="192" t="s">
        <v>85</v>
      </c>
      <c r="AY139" s="18" t="s">
        <v>148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83</v>
      </c>
      <c r="BK139" s="193">
        <f>ROUND(I139*H139,2)</f>
        <v>0</v>
      </c>
      <c r="BL139" s="18" t="s">
        <v>93</v>
      </c>
      <c r="BM139" s="192" t="s">
        <v>265</v>
      </c>
    </row>
    <row r="140" spans="1:65" s="12" customFormat="1">
      <c r="B140" s="194"/>
      <c r="C140" s="195"/>
      <c r="D140" s="196" t="s">
        <v>155</v>
      </c>
      <c r="E140" s="195"/>
      <c r="F140" s="198" t="s">
        <v>470</v>
      </c>
      <c r="G140" s="195"/>
      <c r="H140" s="199">
        <v>513.33600000000001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85</v>
      </c>
      <c r="AV140" s="12" t="s">
        <v>85</v>
      </c>
      <c r="AW140" s="12" t="s">
        <v>4</v>
      </c>
      <c r="AX140" s="12" t="s">
        <v>83</v>
      </c>
      <c r="AY140" s="205" t="s">
        <v>148</v>
      </c>
    </row>
    <row r="141" spans="1:65" s="2" customFormat="1" ht="33" customHeight="1">
      <c r="A141" s="35"/>
      <c r="B141" s="36"/>
      <c r="C141" s="180" t="s">
        <v>108</v>
      </c>
      <c r="D141" s="180" t="s">
        <v>149</v>
      </c>
      <c r="E141" s="181" t="s">
        <v>267</v>
      </c>
      <c r="F141" s="182" t="s">
        <v>268</v>
      </c>
      <c r="G141" s="183" t="s">
        <v>251</v>
      </c>
      <c r="H141" s="184">
        <v>14.786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41</v>
      </c>
      <c r="O141" s="72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93</v>
      </c>
      <c r="AT141" s="192" t="s">
        <v>149</v>
      </c>
      <c r="AU141" s="192" t="s">
        <v>85</v>
      </c>
      <c r="AY141" s="18" t="s">
        <v>148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93</v>
      </c>
      <c r="BM141" s="192" t="s">
        <v>269</v>
      </c>
    </row>
    <row r="142" spans="1:65" s="2" customFormat="1" ht="33" customHeight="1">
      <c r="A142" s="35"/>
      <c r="B142" s="36"/>
      <c r="C142" s="180" t="s">
        <v>111</v>
      </c>
      <c r="D142" s="180" t="s">
        <v>149</v>
      </c>
      <c r="E142" s="181" t="s">
        <v>271</v>
      </c>
      <c r="F142" s="182" t="s">
        <v>272</v>
      </c>
      <c r="G142" s="183" t="s">
        <v>251</v>
      </c>
      <c r="H142" s="184">
        <v>6.6029999999999998</v>
      </c>
      <c r="I142" s="185"/>
      <c r="J142" s="186">
        <f>ROUND(I142*H142,2)</f>
        <v>0</v>
      </c>
      <c r="K142" s="187"/>
      <c r="L142" s="40"/>
      <c r="M142" s="188" t="s">
        <v>1</v>
      </c>
      <c r="N142" s="189" t="s">
        <v>41</v>
      </c>
      <c r="O142" s="7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93</v>
      </c>
      <c r="AT142" s="192" t="s">
        <v>149</v>
      </c>
      <c r="AU142" s="192" t="s">
        <v>85</v>
      </c>
      <c r="AY142" s="18" t="s">
        <v>148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83</v>
      </c>
      <c r="BK142" s="193">
        <f>ROUND(I142*H142,2)</f>
        <v>0</v>
      </c>
      <c r="BL142" s="18" t="s">
        <v>93</v>
      </c>
      <c r="BM142" s="192" t="s">
        <v>273</v>
      </c>
    </row>
    <row r="143" spans="1:65" s="11" customFormat="1" ht="25.9" customHeight="1">
      <c r="B143" s="166"/>
      <c r="C143" s="167"/>
      <c r="D143" s="168" t="s">
        <v>75</v>
      </c>
      <c r="E143" s="169" t="s">
        <v>171</v>
      </c>
      <c r="F143" s="169" t="s">
        <v>172</v>
      </c>
      <c r="G143" s="167"/>
      <c r="H143" s="167"/>
      <c r="I143" s="170"/>
      <c r="J143" s="171">
        <f>BK143</f>
        <v>0</v>
      </c>
      <c r="K143" s="167"/>
      <c r="L143" s="172"/>
      <c r="M143" s="173"/>
      <c r="N143" s="174"/>
      <c r="O143" s="174"/>
      <c r="P143" s="175">
        <f>P144</f>
        <v>0</v>
      </c>
      <c r="Q143" s="174"/>
      <c r="R143" s="175">
        <f>R144</f>
        <v>0</v>
      </c>
      <c r="S143" s="174"/>
      <c r="T143" s="176">
        <f>T144</f>
        <v>0</v>
      </c>
      <c r="AR143" s="177" t="s">
        <v>96</v>
      </c>
      <c r="AT143" s="178" t="s">
        <v>75</v>
      </c>
      <c r="AU143" s="178" t="s">
        <v>76</v>
      </c>
      <c r="AY143" s="177" t="s">
        <v>148</v>
      </c>
      <c r="BK143" s="179">
        <f>BK144</f>
        <v>0</v>
      </c>
    </row>
    <row r="144" spans="1:65" s="11" customFormat="1" ht="22.9" customHeight="1">
      <c r="B144" s="166"/>
      <c r="C144" s="167"/>
      <c r="D144" s="168" t="s">
        <v>75</v>
      </c>
      <c r="E144" s="225" t="s">
        <v>287</v>
      </c>
      <c r="F144" s="225" t="s">
        <v>288</v>
      </c>
      <c r="G144" s="167"/>
      <c r="H144" s="167"/>
      <c r="I144" s="170"/>
      <c r="J144" s="226">
        <f>BK144</f>
        <v>0</v>
      </c>
      <c r="K144" s="167"/>
      <c r="L144" s="172"/>
      <c r="M144" s="173"/>
      <c r="N144" s="174"/>
      <c r="O144" s="174"/>
      <c r="P144" s="175">
        <f>SUM(P145:P146)</f>
        <v>0</v>
      </c>
      <c r="Q144" s="174"/>
      <c r="R144" s="175">
        <f>SUM(R145:R146)</f>
        <v>0</v>
      </c>
      <c r="S144" s="174"/>
      <c r="T144" s="176">
        <f>SUM(T145:T146)</f>
        <v>0</v>
      </c>
      <c r="AR144" s="177" t="s">
        <v>96</v>
      </c>
      <c r="AT144" s="178" t="s">
        <v>75</v>
      </c>
      <c r="AU144" s="178" t="s">
        <v>83</v>
      </c>
      <c r="AY144" s="177" t="s">
        <v>148</v>
      </c>
      <c r="BK144" s="179">
        <f>SUM(BK145:BK146)</f>
        <v>0</v>
      </c>
    </row>
    <row r="145" spans="1:65" s="2" customFormat="1" ht="21.75" customHeight="1">
      <c r="A145" s="35"/>
      <c r="B145" s="36"/>
      <c r="C145" s="180" t="s">
        <v>114</v>
      </c>
      <c r="D145" s="180" t="s">
        <v>149</v>
      </c>
      <c r="E145" s="181" t="s">
        <v>290</v>
      </c>
      <c r="F145" s="182" t="s">
        <v>291</v>
      </c>
      <c r="G145" s="183" t="s">
        <v>152</v>
      </c>
      <c r="H145" s="184">
        <v>1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41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292</v>
      </c>
      <c r="AT145" s="192" t="s">
        <v>149</v>
      </c>
      <c r="AU145" s="192" t="s">
        <v>85</v>
      </c>
      <c r="AY145" s="18" t="s">
        <v>148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292</v>
      </c>
      <c r="BM145" s="192" t="s">
        <v>293</v>
      </c>
    </row>
    <row r="146" spans="1:65" s="2" customFormat="1" ht="16.5" customHeight="1">
      <c r="A146" s="35"/>
      <c r="B146" s="36"/>
      <c r="C146" s="180" t="s">
        <v>117</v>
      </c>
      <c r="D146" s="180" t="s">
        <v>149</v>
      </c>
      <c r="E146" s="181" t="s">
        <v>295</v>
      </c>
      <c r="F146" s="182" t="s">
        <v>296</v>
      </c>
      <c r="G146" s="183" t="s">
        <v>152</v>
      </c>
      <c r="H146" s="184">
        <v>1</v>
      </c>
      <c r="I146" s="185"/>
      <c r="J146" s="186">
        <f>ROUND(I146*H146,2)</f>
        <v>0</v>
      </c>
      <c r="K146" s="187"/>
      <c r="L146" s="40"/>
      <c r="M146" s="249" t="s">
        <v>1</v>
      </c>
      <c r="N146" s="250" t="s">
        <v>41</v>
      </c>
      <c r="O146" s="25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292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292</v>
      </c>
      <c r="BM146" s="192" t="s">
        <v>471</v>
      </c>
    </row>
    <row r="147" spans="1:65" s="2" customFormat="1" ht="6.95" customHeight="1">
      <c r="A147" s="35"/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40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algorithmName="SHA-512" hashValue="20oOY0JhcXv4F3fr1EpPzT2z9I/uqptsBq7GbVSLYvGt5KY5iAqLNn/pQO3GjYEgFlpBMAHYU897TDzDPHgvWA==" saltValue="ieItLIEwfv02HirijhpjjPdSzjFFFNKtwNquRxActIWFwp/43TYhuT/gmUMgjxXXuE/RiJaFeewUorqsdTjaDQ==" spinCount="100000" sheet="1" objects="1" scenarios="1" formatColumns="0" formatRows="0" autoFilter="0"/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472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ROUND((SUM(BE120:BE186)),  2)</f>
        <v>0</v>
      </c>
      <c r="G33" s="35"/>
      <c r="H33" s="35"/>
      <c r="I33" s="125">
        <v>0.21</v>
      </c>
      <c r="J33" s="124">
        <f>ROUND(((SUM(BE120:BE186))*I33),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ROUND((SUM(BF120:BF186)),  2)</f>
        <v>0</v>
      </c>
      <c r="G34" s="35"/>
      <c r="H34" s="35"/>
      <c r="I34" s="125">
        <v>0.15</v>
      </c>
      <c r="J34" s="124">
        <f>ROUND(((SUM(BF120:BF186))*I34),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ROUND((SUM(BG120:BG186)),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ROUND((SUM(BH120:BH186)),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ROUND((SUM(BI120:BI186)),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9 - SO 09 - Oplocení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J122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J126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J174</f>
        <v>0</v>
      </c>
      <c r="K100" s="220"/>
      <c r="L100" s="22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133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2" t="str">
        <f>E7</f>
        <v>Demolice objektů bývalých vojen. garáží - PD</v>
      </c>
      <c r="F110" s="323"/>
      <c r="G110" s="323"/>
      <c r="H110" s="323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6" t="str">
        <f>E9</f>
        <v>9 - SO 09 - Oplocení</v>
      </c>
      <c r="F112" s="321"/>
      <c r="G112" s="321"/>
      <c r="H112" s="32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Krnov</v>
      </c>
      <c r="G114" s="37"/>
      <c r="H114" s="37"/>
      <c r="I114" s="30" t="s">
        <v>22</v>
      </c>
      <c r="J114" s="67" t="str">
        <f>IF(J12="","",J12)</f>
        <v>20. 8. 2021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Krnov</v>
      </c>
      <c r="G116" s="37"/>
      <c r="H116" s="37"/>
      <c r="I116" s="30" t="s">
        <v>30</v>
      </c>
      <c r="J116" s="33" t="str">
        <f>E21</f>
        <v>Projekt 2010,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>Jakub Nevyjel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0" customFormat="1" ht="29.25" customHeight="1">
      <c r="A119" s="154"/>
      <c r="B119" s="155"/>
      <c r="C119" s="156" t="s">
        <v>134</v>
      </c>
      <c r="D119" s="157" t="s">
        <v>61</v>
      </c>
      <c r="E119" s="157" t="s">
        <v>57</v>
      </c>
      <c r="F119" s="157" t="s">
        <v>58</v>
      </c>
      <c r="G119" s="157" t="s">
        <v>135</v>
      </c>
      <c r="H119" s="157" t="s">
        <v>136</v>
      </c>
      <c r="I119" s="157" t="s">
        <v>137</v>
      </c>
      <c r="J119" s="158" t="s">
        <v>128</v>
      </c>
      <c r="K119" s="159" t="s">
        <v>138</v>
      </c>
      <c r="L119" s="160"/>
      <c r="M119" s="76" t="s">
        <v>1</v>
      </c>
      <c r="N119" s="77" t="s">
        <v>40</v>
      </c>
      <c r="O119" s="77" t="s">
        <v>139</v>
      </c>
      <c r="P119" s="77" t="s">
        <v>140</v>
      </c>
      <c r="Q119" s="77" t="s">
        <v>141</v>
      </c>
      <c r="R119" s="77" t="s">
        <v>142</v>
      </c>
      <c r="S119" s="77" t="s">
        <v>143</v>
      </c>
      <c r="T119" s="78" t="s">
        <v>144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9" customHeight="1">
      <c r="A120" s="35"/>
      <c r="B120" s="36"/>
      <c r="C120" s="83" t="s">
        <v>145</v>
      </c>
      <c r="D120" s="37"/>
      <c r="E120" s="37"/>
      <c r="F120" s="37"/>
      <c r="G120" s="37"/>
      <c r="H120" s="37"/>
      <c r="I120" s="37"/>
      <c r="J120" s="161">
        <f>BK120</f>
        <v>0</v>
      </c>
      <c r="K120" s="37"/>
      <c r="L120" s="40"/>
      <c r="M120" s="79"/>
      <c r="N120" s="162"/>
      <c r="O120" s="80"/>
      <c r="P120" s="163">
        <f>P121</f>
        <v>0</v>
      </c>
      <c r="Q120" s="80"/>
      <c r="R120" s="163">
        <f>R121</f>
        <v>0</v>
      </c>
      <c r="S120" s="80"/>
      <c r="T120" s="164">
        <f>T121</f>
        <v>432.78287399999994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75</v>
      </c>
      <c r="AU120" s="18" t="s">
        <v>130</v>
      </c>
      <c r="BK120" s="165">
        <f>BK121</f>
        <v>0</v>
      </c>
    </row>
    <row r="121" spans="1:65" s="11" customFormat="1" ht="25.9" customHeight="1">
      <c r="B121" s="166"/>
      <c r="C121" s="167"/>
      <c r="D121" s="168" t="s">
        <v>75</v>
      </c>
      <c r="E121" s="169" t="s">
        <v>210</v>
      </c>
      <c r="F121" s="169" t="s">
        <v>211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P122+P126+P174</f>
        <v>0</v>
      </c>
      <c r="Q121" s="174"/>
      <c r="R121" s="175">
        <f>R122+R126+R174</f>
        <v>0</v>
      </c>
      <c r="S121" s="174"/>
      <c r="T121" s="176">
        <f>T122+T126+T174</f>
        <v>432.78287399999994</v>
      </c>
      <c r="AR121" s="177" t="s">
        <v>83</v>
      </c>
      <c r="AT121" s="178" t="s">
        <v>75</v>
      </c>
      <c r="AU121" s="178" t="s">
        <v>76</v>
      </c>
      <c r="AY121" s="177" t="s">
        <v>148</v>
      </c>
      <c r="BK121" s="179">
        <f>BK122+BK126+BK174</f>
        <v>0</v>
      </c>
    </row>
    <row r="122" spans="1:65" s="11" customFormat="1" ht="22.9" customHeight="1">
      <c r="B122" s="166"/>
      <c r="C122" s="167"/>
      <c r="D122" s="168" t="s">
        <v>75</v>
      </c>
      <c r="E122" s="225" t="s">
        <v>83</v>
      </c>
      <c r="F122" s="225" t="s">
        <v>212</v>
      </c>
      <c r="G122" s="167"/>
      <c r="H122" s="167"/>
      <c r="I122" s="170"/>
      <c r="J122" s="226">
        <f>BK122</f>
        <v>0</v>
      </c>
      <c r="K122" s="167"/>
      <c r="L122" s="172"/>
      <c r="M122" s="173"/>
      <c r="N122" s="174"/>
      <c r="O122" s="174"/>
      <c r="P122" s="175">
        <f>SUM(P123:P125)</f>
        <v>0</v>
      </c>
      <c r="Q122" s="174"/>
      <c r="R122" s="175">
        <f>SUM(R123:R125)</f>
        <v>0</v>
      </c>
      <c r="S122" s="174"/>
      <c r="T122" s="176">
        <f>SUM(T123:T125)</f>
        <v>0</v>
      </c>
      <c r="AR122" s="177" t="s">
        <v>83</v>
      </c>
      <c r="AT122" s="178" t="s">
        <v>75</v>
      </c>
      <c r="AU122" s="178" t="s">
        <v>83</v>
      </c>
      <c r="AY122" s="177" t="s">
        <v>148</v>
      </c>
      <c r="BK122" s="179">
        <f>SUM(BK123:BK125)</f>
        <v>0</v>
      </c>
    </row>
    <row r="123" spans="1:65" s="2" customFormat="1" ht="33" customHeight="1">
      <c r="A123" s="35"/>
      <c r="B123" s="36"/>
      <c r="C123" s="180" t="s">
        <v>83</v>
      </c>
      <c r="D123" s="180" t="s">
        <v>149</v>
      </c>
      <c r="E123" s="181" t="s">
        <v>390</v>
      </c>
      <c r="F123" s="182" t="s">
        <v>391</v>
      </c>
      <c r="G123" s="183" t="s">
        <v>215</v>
      </c>
      <c r="H123" s="184">
        <v>154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473</v>
      </c>
    </row>
    <row r="124" spans="1:65" s="2" customFormat="1" ht="21.75" customHeight="1">
      <c r="A124" s="35"/>
      <c r="B124" s="36"/>
      <c r="C124" s="180" t="s">
        <v>85</v>
      </c>
      <c r="D124" s="180" t="s">
        <v>149</v>
      </c>
      <c r="E124" s="181" t="s">
        <v>217</v>
      </c>
      <c r="F124" s="182" t="s">
        <v>218</v>
      </c>
      <c r="G124" s="183" t="s">
        <v>215</v>
      </c>
      <c r="H124" s="184">
        <v>154</v>
      </c>
      <c r="I124" s="185"/>
      <c r="J124" s="186">
        <f>ROUND(I124*H124,2)</f>
        <v>0</v>
      </c>
      <c r="K124" s="187"/>
      <c r="L124" s="40"/>
      <c r="M124" s="188" t="s">
        <v>1</v>
      </c>
      <c r="N124" s="189" t="s">
        <v>41</v>
      </c>
      <c r="O124" s="7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93</v>
      </c>
      <c r="AT124" s="192" t="s">
        <v>149</v>
      </c>
      <c r="AU124" s="192" t="s">
        <v>85</v>
      </c>
      <c r="AY124" s="18" t="s">
        <v>148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83</v>
      </c>
      <c r="BK124" s="193">
        <f>ROUND(I124*H124,2)</f>
        <v>0</v>
      </c>
      <c r="BL124" s="18" t="s">
        <v>93</v>
      </c>
      <c r="BM124" s="192" t="s">
        <v>474</v>
      </c>
    </row>
    <row r="125" spans="1:65" s="12" customFormat="1">
      <c r="B125" s="194"/>
      <c r="C125" s="195"/>
      <c r="D125" s="196" t="s">
        <v>155</v>
      </c>
      <c r="E125" s="197" t="s">
        <v>1</v>
      </c>
      <c r="F125" s="198" t="s">
        <v>475</v>
      </c>
      <c r="G125" s="195"/>
      <c r="H125" s="199">
        <v>154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155</v>
      </c>
      <c r="AU125" s="205" t="s">
        <v>85</v>
      </c>
      <c r="AV125" s="12" t="s">
        <v>85</v>
      </c>
      <c r="AW125" s="12" t="s">
        <v>32</v>
      </c>
      <c r="AX125" s="12" t="s">
        <v>83</v>
      </c>
      <c r="AY125" s="205" t="s">
        <v>148</v>
      </c>
    </row>
    <row r="126" spans="1:65" s="11" customFormat="1" ht="22.9" customHeight="1">
      <c r="B126" s="166"/>
      <c r="C126" s="167"/>
      <c r="D126" s="168" t="s">
        <v>75</v>
      </c>
      <c r="E126" s="225" t="s">
        <v>108</v>
      </c>
      <c r="F126" s="225" t="s">
        <v>220</v>
      </c>
      <c r="G126" s="167"/>
      <c r="H126" s="167"/>
      <c r="I126" s="170"/>
      <c r="J126" s="226">
        <f>BK126</f>
        <v>0</v>
      </c>
      <c r="K126" s="167"/>
      <c r="L126" s="172"/>
      <c r="M126" s="173"/>
      <c r="N126" s="174"/>
      <c r="O126" s="174"/>
      <c r="P126" s="175">
        <f>SUM(P127:P173)</f>
        <v>0</v>
      </c>
      <c r="Q126" s="174"/>
      <c r="R126" s="175">
        <f>SUM(R127:R173)</f>
        <v>0</v>
      </c>
      <c r="S126" s="174"/>
      <c r="T126" s="176">
        <f>SUM(T127:T173)</f>
        <v>432.78287399999994</v>
      </c>
      <c r="AR126" s="177" t="s">
        <v>83</v>
      </c>
      <c r="AT126" s="178" t="s">
        <v>75</v>
      </c>
      <c r="AU126" s="178" t="s">
        <v>83</v>
      </c>
      <c r="AY126" s="177" t="s">
        <v>148</v>
      </c>
      <c r="BK126" s="179">
        <f>SUM(BK127:BK173)</f>
        <v>0</v>
      </c>
    </row>
    <row r="127" spans="1:65" s="2" customFormat="1" ht="16.5" customHeight="1">
      <c r="A127" s="35"/>
      <c r="B127" s="36"/>
      <c r="C127" s="180" t="s">
        <v>90</v>
      </c>
      <c r="D127" s="180" t="s">
        <v>149</v>
      </c>
      <c r="E127" s="181" t="s">
        <v>476</v>
      </c>
      <c r="F127" s="182" t="s">
        <v>477</v>
      </c>
      <c r="G127" s="183" t="s">
        <v>215</v>
      </c>
      <c r="H127" s="184">
        <v>64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2</v>
      </c>
      <c r="T127" s="191">
        <f>S127*H127</f>
        <v>128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478</v>
      </c>
    </row>
    <row r="128" spans="1:65" s="13" customFormat="1">
      <c r="B128" s="206"/>
      <c r="C128" s="207"/>
      <c r="D128" s="196" t="s">
        <v>155</v>
      </c>
      <c r="E128" s="208" t="s">
        <v>1</v>
      </c>
      <c r="F128" s="209" t="s">
        <v>479</v>
      </c>
      <c r="G128" s="207"/>
      <c r="H128" s="208" t="s">
        <v>1</v>
      </c>
      <c r="I128" s="210"/>
      <c r="J128" s="207"/>
      <c r="K128" s="207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155</v>
      </c>
      <c r="AU128" s="215" t="s">
        <v>85</v>
      </c>
      <c r="AV128" s="13" t="s">
        <v>83</v>
      </c>
      <c r="AW128" s="13" t="s">
        <v>32</v>
      </c>
      <c r="AX128" s="13" t="s">
        <v>76</v>
      </c>
      <c r="AY128" s="215" t="s">
        <v>148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480</v>
      </c>
      <c r="G129" s="195"/>
      <c r="H129" s="199">
        <v>58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3" customFormat="1">
      <c r="B130" s="206"/>
      <c r="C130" s="207"/>
      <c r="D130" s="196" t="s">
        <v>155</v>
      </c>
      <c r="E130" s="208" t="s">
        <v>1</v>
      </c>
      <c r="F130" s="209" t="s">
        <v>481</v>
      </c>
      <c r="G130" s="207"/>
      <c r="H130" s="208" t="s">
        <v>1</v>
      </c>
      <c r="I130" s="210"/>
      <c r="J130" s="207"/>
      <c r="K130" s="207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85</v>
      </c>
      <c r="AV130" s="13" t="s">
        <v>83</v>
      </c>
      <c r="AW130" s="13" t="s">
        <v>32</v>
      </c>
      <c r="AX130" s="13" t="s">
        <v>76</v>
      </c>
      <c r="AY130" s="21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482</v>
      </c>
      <c r="G131" s="195"/>
      <c r="H131" s="199">
        <v>6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6" customFormat="1">
      <c r="B132" s="238"/>
      <c r="C132" s="239"/>
      <c r="D132" s="196" t="s">
        <v>155</v>
      </c>
      <c r="E132" s="240" t="s">
        <v>1</v>
      </c>
      <c r="F132" s="241" t="s">
        <v>228</v>
      </c>
      <c r="G132" s="239"/>
      <c r="H132" s="242">
        <v>64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155</v>
      </c>
      <c r="AU132" s="248" t="s">
        <v>85</v>
      </c>
      <c r="AV132" s="16" t="s">
        <v>93</v>
      </c>
      <c r="AW132" s="16" t="s">
        <v>32</v>
      </c>
      <c r="AX132" s="16" t="s">
        <v>83</v>
      </c>
      <c r="AY132" s="248" t="s">
        <v>148</v>
      </c>
    </row>
    <row r="133" spans="1:65" s="2" customFormat="1" ht="16.5" customHeight="1">
      <c r="A133" s="35"/>
      <c r="B133" s="36"/>
      <c r="C133" s="180" t="s">
        <v>93</v>
      </c>
      <c r="D133" s="180" t="s">
        <v>149</v>
      </c>
      <c r="E133" s="181" t="s">
        <v>221</v>
      </c>
      <c r="F133" s="182" t="s">
        <v>222</v>
      </c>
      <c r="G133" s="183" t="s">
        <v>215</v>
      </c>
      <c r="H133" s="184">
        <v>90</v>
      </c>
      <c r="I133" s="185"/>
      <c r="J133" s="186">
        <f>ROUND(I133*H133,2)</f>
        <v>0</v>
      </c>
      <c r="K133" s="187"/>
      <c r="L133" s="40"/>
      <c r="M133" s="188" t="s">
        <v>1</v>
      </c>
      <c r="N133" s="189" t="s">
        <v>41</v>
      </c>
      <c r="O133" s="72"/>
      <c r="P133" s="190">
        <f>O133*H133</f>
        <v>0</v>
      </c>
      <c r="Q133" s="190">
        <v>0</v>
      </c>
      <c r="R133" s="190">
        <f>Q133*H133</f>
        <v>0</v>
      </c>
      <c r="S133" s="190">
        <v>2.4</v>
      </c>
      <c r="T133" s="191">
        <f>S133*H133</f>
        <v>216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93</v>
      </c>
      <c r="AT133" s="192" t="s">
        <v>149</v>
      </c>
      <c r="AU133" s="192" t="s">
        <v>85</v>
      </c>
      <c r="AY133" s="18" t="s">
        <v>148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83</v>
      </c>
      <c r="BK133" s="193">
        <f>ROUND(I133*H133,2)</f>
        <v>0</v>
      </c>
      <c r="BL133" s="18" t="s">
        <v>93</v>
      </c>
      <c r="BM133" s="192" t="s">
        <v>483</v>
      </c>
    </row>
    <row r="134" spans="1:65" s="13" customFormat="1">
      <c r="B134" s="206"/>
      <c r="C134" s="207"/>
      <c r="D134" s="196" t="s">
        <v>155</v>
      </c>
      <c r="E134" s="208" t="s">
        <v>1</v>
      </c>
      <c r="F134" s="209" t="s">
        <v>484</v>
      </c>
      <c r="G134" s="207"/>
      <c r="H134" s="208" t="s">
        <v>1</v>
      </c>
      <c r="I134" s="210"/>
      <c r="J134" s="207"/>
      <c r="K134" s="207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155</v>
      </c>
      <c r="AU134" s="215" t="s">
        <v>85</v>
      </c>
      <c r="AV134" s="13" t="s">
        <v>83</v>
      </c>
      <c r="AW134" s="13" t="s">
        <v>32</v>
      </c>
      <c r="AX134" s="13" t="s">
        <v>76</v>
      </c>
      <c r="AY134" s="215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485</v>
      </c>
      <c r="G135" s="195"/>
      <c r="H135" s="199">
        <v>80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3" customFormat="1">
      <c r="B136" s="206"/>
      <c r="C136" s="207"/>
      <c r="D136" s="196" t="s">
        <v>155</v>
      </c>
      <c r="E136" s="208" t="s">
        <v>1</v>
      </c>
      <c r="F136" s="209" t="s">
        <v>486</v>
      </c>
      <c r="G136" s="207"/>
      <c r="H136" s="208" t="s">
        <v>1</v>
      </c>
      <c r="I136" s="210"/>
      <c r="J136" s="207"/>
      <c r="K136" s="207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155</v>
      </c>
      <c r="AU136" s="215" t="s">
        <v>85</v>
      </c>
      <c r="AV136" s="13" t="s">
        <v>83</v>
      </c>
      <c r="AW136" s="13" t="s">
        <v>32</v>
      </c>
      <c r="AX136" s="13" t="s">
        <v>76</v>
      </c>
      <c r="AY136" s="215" t="s">
        <v>148</v>
      </c>
    </row>
    <row r="137" spans="1:65" s="13" customFormat="1">
      <c r="B137" s="206"/>
      <c r="C137" s="207"/>
      <c r="D137" s="196" t="s">
        <v>155</v>
      </c>
      <c r="E137" s="208" t="s">
        <v>1</v>
      </c>
      <c r="F137" s="209" t="s">
        <v>487</v>
      </c>
      <c r="G137" s="207"/>
      <c r="H137" s="208" t="s">
        <v>1</v>
      </c>
      <c r="I137" s="210"/>
      <c r="J137" s="207"/>
      <c r="K137" s="207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155</v>
      </c>
      <c r="AU137" s="215" t="s">
        <v>85</v>
      </c>
      <c r="AV137" s="13" t="s">
        <v>83</v>
      </c>
      <c r="AW137" s="13" t="s">
        <v>32</v>
      </c>
      <c r="AX137" s="13" t="s">
        <v>76</v>
      </c>
      <c r="AY137" s="215" t="s">
        <v>148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488</v>
      </c>
      <c r="G138" s="195"/>
      <c r="H138" s="199">
        <v>10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6" customFormat="1">
      <c r="B139" s="238"/>
      <c r="C139" s="239"/>
      <c r="D139" s="196" t="s">
        <v>155</v>
      </c>
      <c r="E139" s="240" t="s">
        <v>1</v>
      </c>
      <c r="F139" s="241" t="s">
        <v>228</v>
      </c>
      <c r="G139" s="239"/>
      <c r="H139" s="242">
        <v>90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155</v>
      </c>
      <c r="AU139" s="248" t="s">
        <v>85</v>
      </c>
      <c r="AV139" s="16" t="s">
        <v>93</v>
      </c>
      <c r="AW139" s="16" t="s">
        <v>32</v>
      </c>
      <c r="AX139" s="16" t="s">
        <v>83</v>
      </c>
      <c r="AY139" s="248" t="s">
        <v>148</v>
      </c>
    </row>
    <row r="140" spans="1:65" s="2" customFormat="1" ht="21.75" customHeight="1">
      <c r="A140" s="35"/>
      <c r="B140" s="36"/>
      <c r="C140" s="180" t="s">
        <v>96</v>
      </c>
      <c r="D140" s="180" t="s">
        <v>149</v>
      </c>
      <c r="E140" s="181" t="s">
        <v>489</v>
      </c>
      <c r="F140" s="182" t="s">
        <v>490</v>
      </c>
      <c r="G140" s="183" t="s">
        <v>491</v>
      </c>
      <c r="H140" s="184">
        <v>410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41</v>
      </c>
      <c r="O140" s="72"/>
      <c r="P140" s="190">
        <f>O140*H140</f>
        <v>0</v>
      </c>
      <c r="Q140" s="190">
        <v>0</v>
      </c>
      <c r="R140" s="190">
        <f>Q140*H140</f>
        <v>0</v>
      </c>
      <c r="S140" s="190">
        <v>0.16500000000000001</v>
      </c>
      <c r="T140" s="191">
        <f>S140*H140</f>
        <v>67.650000000000006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93</v>
      </c>
      <c r="AT140" s="192" t="s">
        <v>149</v>
      </c>
      <c r="AU140" s="192" t="s">
        <v>85</v>
      </c>
      <c r="AY140" s="18" t="s">
        <v>148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93</v>
      </c>
      <c r="BM140" s="192" t="s">
        <v>492</v>
      </c>
    </row>
    <row r="141" spans="1:65" s="13" customFormat="1">
      <c r="B141" s="206"/>
      <c r="C141" s="207"/>
      <c r="D141" s="196" t="s">
        <v>155</v>
      </c>
      <c r="E141" s="208" t="s">
        <v>1</v>
      </c>
      <c r="F141" s="209" t="s">
        <v>493</v>
      </c>
      <c r="G141" s="207"/>
      <c r="H141" s="208" t="s">
        <v>1</v>
      </c>
      <c r="I141" s="210"/>
      <c r="J141" s="207"/>
      <c r="K141" s="207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155</v>
      </c>
      <c r="AU141" s="215" t="s">
        <v>85</v>
      </c>
      <c r="AV141" s="13" t="s">
        <v>83</v>
      </c>
      <c r="AW141" s="13" t="s">
        <v>32</v>
      </c>
      <c r="AX141" s="13" t="s">
        <v>76</v>
      </c>
      <c r="AY141" s="215" t="s">
        <v>148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494</v>
      </c>
      <c r="G142" s="195"/>
      <c r="H142" s="199">
        <v>410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83</v>
      </c>
      <c r="AY142" s="205" t="s">
        <v>148</v>
      </c>
    </row>
    <row r="143" spans="1:65" s="2" customFormat="1" ht="21.75" customHeight="1">
      <c r="A143" s="35"/>
      <c r="B143" s="36"/>
      <c r="C143" s="180" t="s">
        <v>99</v>
      </c>
      <c r="D143" s="180" t="s">
        <v>149</v>
      </c>
      <c r="E143" s="181" t="s">
        <v>495</v>
      </c>
      <c r="F143" s="182" t="s">
        <v>496</v>
      </c>
      <c r="G143" s="183" t="s">
        <v>491</v>
      </c>
      <c r="H143" s="184">
        <v>410</v>
      </c>
      <c r="I143" s="185"/>
      <c r="J143" s="186">
        <f>ROUND(I143*H143,2)</f>
        <v>0</v>
      </c>
      <c r="K143" s="187"/>
      <c r="L143" s="40"/>
      <c r="M143" s="188" t="s">
        <v>1</v>
      </c>
      <c r="N143" s="189" t="s">
        <v>41</v>
      </c>
      <c r="O143" s="72"/>
      <c r="P143" s="190">
        <f>O143*H143</f>
        <v>0</v>
      </c>
      <c r="Q143" s="190">
        <v>0</v>
      </c>
      <c r="R143" s="190">
        <f>Q143*H143</f>
        <v>0</v>
      </c>
      <c r="S143" s="190">
        <v>8.0000000000000002E-3</v>
      </c>
      <c r="T143" s="191">
        <f>S143*H143</f>
        <v>3.2800000000000002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93</v>
      </c>
      <c r="AT143" s="192" t="s">
        <v>149</v>
      </c>
      <c r="AU143" s="192" t="s">
        <v>85</v>
      </c>
      <c r="AY143" s="18" t="s">
        <v>148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93</v>
      </c>
      <c r="BM143" s="192" t="s">
        <v>497</v>
      </c>
    </row>
    <row r="144" spans="1:65" s="13" customFormat="1">
      <c r="B144" s="206"/>
      <c r="C144" s="207"/>
      <c r="D144" s="196" t="s">
        <v>155</v>
      </c>
      <c r="E144" s="208" t="s">
        <v>1</v>
      </c>
      <c r="F144" s="209" t="s">
        <v>493</v>
      </c>
      <c r="G144" s="207"/>
      <c r="H144" s="208" t="s">
        <v>1</v>
      </c>
      <c r="I144" s="210"/>
      <c r="J144" s="207"/>
      <c r="K144" s="207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155</v>
      </c>
      <c r="AU144" s="215" t="s">
        <v>85</v>
      </c>
      <c r="AV144" s="13" t="s">
        <v>83</v>
      </c>
      <c r="AW144" s="13" t="s">
        <v>32</v>
      </c>
      <c r="AX144" s="13" t="s">
        <v>76</v>
      </c>
      <c r="AY144" s="215" t="s">
        <v>148</v>
      </c>
    </row>
    <row r="145" spans="1:65" s="12" customFormat="1">
      <c r="B145" s="194"/>
      <c r="C145" s="195"/>
      <c r="D145" s="196" t="s">
        <v>155</v>
      </c>
      <c r="E145" s="197" t="s">
        <v>1</v>
      </c>
      <c r="F145" s="198" t="s">
        <v>494</v>
      </c>
      <c r="G145" s="195"/>
      <c r="H145" s="199">
        <v>410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155</v>
      </c>
      <c r="AU145" s="205" t="s">
        <v>85</v>
      </c>
      <c r="AV145" s="12" t="s">
        <v>85</v>
      </c>
      <c r="AW145" s="12" t="s">
        <v>32</v>
      </c>
      <c r="AX145" s="12" t="s">
        <v>83</v>
      </c>
      <c r="AY145" s="205" t="s">
        <v>148</v>
      </c>
    </row>
    <row r="146" spans="1:65" s="2" customFormat="1" ht="21.75" customHeight="1">
      <c r="A146" s="35"/>
      <c r="B146" s="36"/>
      <c r="C146" s="180" t="s">
        <v>102</v>
      </c>
      <c r="D146" s="180" t="s">
        <v>149</v>
      </c>
      <c r="E146" s="181" t="s">
        <v>498</v>
      </c>
      <c r="F146" s="182" t="s">
        <v>499</v>
      </c>
      <c r="G146" s="183" t="s">
        <v>500</v>
      </c>
      <c r="H146" s="184">
        <v>466.8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2.48E-3</v>
      </c>
      <c r="T146" s="191">
        <f>S146*H146</f>
        <v>1.157664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501</v>
      </c>
    </row>
    <row r="147" spans="1:65" s="13" customFormat="1">
      <c r="B147" s="206"/>
      <c r="C147" s="207"/>
      <c r="D147" s="196" t="s">
        <v>155</v>
      </c>
      <c r="E147" s="208" t="s">
        <v>1</v>
      </c>
      <c r="F147" s="209" t="s">
        <v>502</v>
      </c>
      <c r="G147" s="207"/>
      <c r="H147" s="208" t="s">
        <v>1</v>
      </c>
      <c r="I147" s="210"/>
      <c r="J147" s="207"/>
      <c r="K147" s="207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155</v>
      </c>
      <c r="AU147" s="215" t="s">
        <v>85</v>
      </c>
      <c r="AV147" s="13" t="s">
        <v>83</v>
      </c>
      <c r="AW147" s="13" t="s">
        <v>32</v>
      </c>
      <c r="AX147" s="13" t="s">
        <v>76</v>
      </c>
      <c r="AY147" s="215" t="s">
        <v>148</v>
      </c>
    </row>
    <row r="148" spans="1:65" s="12" customFormat="1">
      <c r="B148" s="194"/>
      <c r="C148" s="195"/>
      <c r="D148" s="196" t="s">
        <v>155</v>
      </c>
      <c r="E148" s="197" t="s">
        <v>1</v>
      </c>
      <c r="F148" s="198" t="s">
        <v>503</v>
      </c>
      <c r="G148" s="195"/>
      <c r="H148" s="199">
        <v>419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85</v>
      </c>
      <c r="AV148" s="12" t="s">
        <v>85</v>
      </c>
      <c r="AW148" s="12" t="s">
        <v>32</v>
      </c>
      <c r="AX148" s="12" t="s">
        <v>76</v>
      </c>
      <c r="AY148" s="205" t="s">
        <v>148</v>
      </c>
    </row>
    <row r="149" spans="1:65" s="13" customFormat="1">
      <c r="B149" s="206"/>
      <c r="C149" s="207"/>
      <c r="D149" s="196" t="s">
        <v>155</v>
      </c>
      <c r="E149" s="208" t="s">
        <v>1</v>
      </c>
      <c r="F149" s="209" t="s">
        <v>504</v>
      </c>
      <c r="G149" s="207"/>
      <c r="H149" s="208" t="s">
        <v>1</v>
      </c>
      <c r="I149" s="210"/>
      <c r="J149" s="207"/>
      <c r="K149" s="207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155</v>
      </c>
      <c r="AU149" s="215" t="s">
        <v>85</v>
      </c>
      <c r="AV149" s="13" t="s">
        <v>83</v>
      </c>
      <c r="AW149" s="13" t="s">
        <v>32</v>
      </c>
      <c r="AX149" s="13" t="s">
        <v>76</v>
      </c>
      <c r="AY149" s="215" t="s">
        <v>148</v>
      </c>
    </row>
    <row r="150" spans="1:65" s="12" customFormat="1">
      <c r="B150" s="194"/>
      <c r="C150" s="195"/>
      <c r="D150" s="196" t="s">
        <v>155</v>
      </c>
      <c r="E150" s="197" t="s">
        <v>1</v>
      </c>
      <c r="F150" s="198" t="s">
        <v>505</v>
      </c>
      <c r="G150" s="195"/>
      <c r="H150" s="199">
        <v>47.8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155</v>
      </c>
      <c r="AU150" s="205" t="s">
        <v>85</v>
      </c>
      <c r="AV150" s="12" t="s">
        <v>85</v>
      </c>
      <c r="AW150" s="12" t="s">
        <v>32</v>
      </c>
      <c r="AX150" s="12" t="s">
        <v>76</v>
      </c>
      <c r="AY150" s="205" t="s">
        <v>148</v>
      </c>
    </row>
    <row r="151" spans="1:65" s="16" customFormat="1">
      <c r="B151" s="238"/>
      <c r="C151" s="239"/>
      <c r="D151" s="196" t="s">
        <v>155</v>
      </c>
      <c r="E151" s="240" t="s">
        <v>1</v>
      </c>
      <c r="F151" s="241" t="s">
        <v>228</v>
      </c>
      <c r="G151" s="239"/>
      <c r="H151" s="242">
        <v>466.8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155</v>
      </c>
      <c r="AU151" s="248" t="s">
        <v>85</v>
      </c>
      <c r="AV151" s="16" t="s">
        <v>93</v>
      </c>
      <c r="AW151" s="16" t="s">
        <v>32</v>
      </c>
      <c r="AX151" s="16" t="s">
        <v>83</v>
      </c>
      <c r="AY151" s="248" t="s">
        <v>148</v>
      </c>
    </row>
    <row r="152" spans="1:65" s="2" customFormat="1" ht="16.5" customHeight="1">
      <c r="A152" s="35"/>
      <c r="B152" s="36"/>
      <c r="C152" s="180" t="s">
        <v>105</v>
      </c>
      <c r="D152" s="180" t="s">
        <v>149</v>
      </c>
      <c r="E152" s="181" t="s">
        <v>506</v>
      </c>
      <c r="F152" s="182" t="s">
        <v>507</v>
      </c>
      <c r="G152" s="183" t="s">
        <v>500</v>
      </c>
      <c r="H152" s="184">
        <v>1257</v>
      </c>
      <c r="I152" s="185"/>
      <c r="J152" s="186">
        <f>ROUND(I152*H152,2)</f>
        <v>0</v>
      </c>
      <c r="K152" s="187"/>
      <c r="L152" s="40"/>
      <c r="M152" s="188" t="s">
        <v>1</v>
      </c>
      <c r="N152" s="189" t="s">
        <v>41</v>
      </c>
      <c r="O152" s="72"/>
      <c r="P152" s="190">
        <f>O152*H152</f>
        <v>0</v>
      </c>
      <c r="Q152" s="190">
        <v>0</v>
      </c>
      <c r="R152" s="190">
        <f>Q152*H152</f>
        <v>0</v>
      </c>
      <c r="S152" s="190">
        <v>1E-4</v>
      </c>
      <c r="T152" s="191">
        <f>S152*H152</f>
        <v>0.12570000000000001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93</v>
      </c>
      <c r="AT152" s="192" t="s">
        <v>149</v>
      </c>
      <c r="AU152" s="192" t="s">
        <v>85</v>
      </c>
      <c r="AY152" s="18" t="s">
        <v>148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83</v>
      </c>
      <c r="BK152" s="193">
        <f>ROUND(I152*H152,2)</f>
        <v>0</v>
      </c>
      <c r="BL152" s="18" t="s">
        <v>93</v>
      </c>
      <c r="BM152" s="192" t="s">
        <v>508</v>
      </c>
    </row>
    <row r="153" spans="1:65" s="12" customFormat="1">
      <c r="B153" s="194"/>
      <c r="C153" s="195"/>
      <c r="D153" s="196" t="s">
        <v>155</v>
      </c>
      <c r="E153" s="197" t="s">
        <v>1</v>
      </c>
      <c r="F153" s="198" t="s">
        <v>509</v>
      </c>
      <c r="G153" s="195"/>
      <c r="H153" s="199">
        <v>1257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32</v>
      </c>
      <c r="AX153" s="12" t="s">
        <v>83</v>
      </c>
      <c r="AY153" s="205" t="s">
        <v>148</v>
      </c>
    </row>
    <row r="154" spans="1:65" s="2" customFormat="1" ht="21.75" customHeight="1">
      <c r="A154" s="35"/>
      <c r="B154" s="36"/>
      <c r="C154" s="180" t="s">
        <v>108</v>
      </c>
      <c r="D154" s="180" t="s">
        <v>149</v>
      </c>
      <c r="E154" s="181" t="s">
        <v>510</v>
      </c>
      <c r="F154" s="182" t="s">
        <v>511</v>
      </c>
      <c r="G154" s="183" t="s">
        <v>500</v>
      </c>
      <c r="H154" s="184">
        <v>326.7</v>
      </c>
      <c r="I154" s="185"/>
      <c r="J154" s="186">
        <f>ROUND(I154*H154,2)</f>
        <v>0</v>
      </c>
      <c r="K154" s="187"/>
      <c r="L154" s="40"/>
      <c r="M154" s="188" t="s">
        <v>1</v>
      </c>
      <c r="N154" s="189" t="s">
        <v>41</v>
      </c>
      <c r="O154" s="72"/>
      <c r="P154" s="190">
        <f>O154*H154</f>
        <v>0</v>
      </c>
      <c r="Q154" s="190">
        <v>0</v>
      </c>
      <c r="R154" s="190">
        <f>Q154*H154</f>
        <v>0</v>
      </c>
      <c r="S154" s="190">
        <v>4.53E-2</v>
      </c>
      <c r="T154" s="191">
        <f>S154*H154</f>
        <v>14.79951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93</v>
      </c>
      <c r="AT154" s="192" t="s">
        <v>149</v>
      </c>
      <c r="AU154" s="192" t="s">
        <v>85</v>
      </c>
      <c r="AY154" s="18" t="s">
        <v>148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83</v>
      </c>
      <c r="BK154" s="193">
        <f>ROUND(I154*H154,2)</f>
        <v>0</v>
      </c>
      <c r="BL154" s="18" t="s">
        <v>93</v>
      </c>
      <c r="BM154" s="192" t="s">
        <v>512</v>
      </c>
    </row>
    <row r="155" spans="1:65" s="13" customFormat="1">
      <c r="B155" s="206"/>
      <c r="C155" s="207"/>
      <c r="D155" s="196" t="s">
        <v>155</v>
      </c>
      <c r="E155" s="208" t="s">
        <v>1</v>
      </c>
      <c r="F155" s="209" t="s">
        <v>513</v>
      </c>
      <c r="G155" s="207"/>
      <c r="H155" s="208" t="s">
        <v>1</v>
      </c>
      <c r="I155" s="210"/>
      <c r="J155" s="207"/>
      <c r="K155" s="207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155</v>
      </c>
      <c r="AU155" s="215" t="s">
        <v>85</v>
      </c>
      <c r="AV155" s="13" t="s">
        <v>83</v>
      </c>
      <c r="AW155" s="13" t="s">
        <v>32</v>
      </c>
      <c r="AX155" s="13" t="s">
        <v>76</v>
      </c>
      <c r="AY155" s="215" t="s">
        <v>148</v>
      </c>
    </row>
    <row r="156" spans="1:65" s="12" customFormat="1">
      <c r="B156" s="194"/>
      <c r="C156" s="195"/>
      <c r="D156" s="196" t="s">
        <v>155</v>
      </c>
      <c r="E156" s="197" t="s">
        <v>1</v>
      </c>
      <c r="F156" s="198" t="s">
        <v>514</v>
      </c>
      <c r="G156" s="195"/>
      <c r="H156" s="199">
        <v>78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155</v>
      </c>
      <c r="AU156" s="205" t="s">
        <v>85</v>
      </c>
      <c r="AV156" s="12" t="s">
        <v>85</v>
      </c>
      <c r="AW156" s="12" t="s">
        <v>32</v>
      </c>
      <c r="AX156" s="12" t="s">
        <v>76</v>
      </c>
      <c r="AY156" s="205" t="s">
        <v>148</v>
      </c>
    </row>
    <row r="157" spans="1:65" s="13" customFormat="1">
      <c r="B157" s="206"/>
      <c r="C157" s="207"/>
      <c r="D157" s="196" t="s">
        <v>155</v>
      </c>
      <c r="E157" s="208" t="s">
        <v>1</v>
      </c>
      <c r="F157" s="209" t="s">
        <v>515</v>
      </c>
      <c r="G157" s="207"/>
      <c r="H157" s="208" t="s">
        <v>1</v>
      </c>
      <c r="I157" s="210"/>
      <c r="J157" s="207"/>
      <c r="K157" s="207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155</v>
      </c>
      <c r="AU157" s="215" t="s">
        <v>85</v>
      </c>
      <c r="AV157" s="13" t="s">
        <v>83</v>
      </c>
      <c r="AW157" s="13" t="s">
        <v>32</v>
      </c>
      <c r="AX157" s="13" t="s">
        <v>76</v>
      </c>
      <c r="AY157" s="215" t="s">
        <v>148</v>
      </c>
    </row>
    <row r="158" spans="1:65" s="12" customFormat="1">
      <c r="B158" s="194"/>
      <c r="C158" s="195"/>
      <c r="D158" s="196" t="s">
        <v>155</v>
      </c>
      <c r="E158" s="197" t="s">
        <v>1</v>
      </c>
      <c r="F158" s="198" t="s">
        <v>516</v>
      </c>
      <c r="G158" s="195"/>
      <c r="H158" s="199">
        <v>220</v>
      </c>
      <c r="I158" s="200"/>
      <c r="J158" s="195"/>
      <c r="K158" s="195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155</v>
      </c>
      <c r="AU158" s="205" t="s">
        <v>85</v>
      </c>
      <c r="AV158" s="12" t="s">
        <v>85</v>
      </c>
      <c r="AW158" s="12" t="s">
        <v>32</v>
      </c>
      <c r="AX158" s="12" t="s">
        <v>76</v>
      </c>
      <c r="AY158" s="205" t="s">
        <v>148</v>
      </c>
    </row>
    <row r="159" spans="1:65" s="13" customFormat="1">
      <c r="B159" s="206"/>
      <c r="C159" s="207"/>
      <c r="D159" s="196" t="s">
        <v>155</v>
      </c>
      <c r="E159" s="208" t="s">
        <v>1</v>
      </c>
      <c r="F159" s="209" t="s">
        <v>517</v>
      </c>
      <c r="G159" s="207"/>
      <c r="H159" s="208" t="s">
        <v>1</v>
      </c>
      <c r="I159" s="210"/>
      <c r="J159" s="207"/>
      <c r="K159" s="207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155</v>
      </c>
      <c r="AU159" s="215" t="s">
        <v>85</v>
      </c>
      <c r="AV159" s="13" t="s">
        <v>83</v>
      </c>
      <c r="AW159" s="13" t="s">
        <v>32</v>
      </c>
      <c r="AX159" s="13" t="s">
        <v>76</v>
      </c>
      <c r="AY159" s="215" t="s">
        <v>148</v>
      </c>
    </row>
    <row r="160" spans="1:65" s="12" customFormat="1">
      <c r="B160" s="194"/>
      <c r="C160" s="195"/>
      <c r="D160" s="196" t="s">
        <v>155</v>
      </c>
      <c r="E160" s="197" t="s">
        <v>1</v>
      </c>
      <c r="F160" s="198" t="s">
        <v>518</v>
      </c>
      <c r="G160" s="195"/>
      <c r="H160" s="199">
        <v>28.7</v>
      </c>
      <c r="I160" s="200"/>
      <c r="J160" s="195"/>
      <c r="K160" s="195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155</v>
      </c>
      <c r="AU160" s="205" t="s">
        <v>85</v>
      </c>
      <c r="AV160" s="12" t="s">
        <v>85</v>
      </c>
      <c r="AW160" s="12" t="s">
        <v>32</v>
      </c>
      <c r="AX160" s="12" t="s">
        <v>76</v>
      </c>
      <c r="AY160" s="205" t="s">
        <v>148</v>
      </c>
    </row>
    <row r="161" spans="1:65" s="16" customFormat="1">
      <c r="B161" s="238"/>
      <c r="C161" s="239"/>
      <c r="D161" s="196" t="s">
        <v>155</v>
      </c>
      <c r="E161" s="240" t="s">
        <v>1</v>
      </c>
      <c r="F161" s="241" t="s">
        <v>228</v>
      </c>
      <c r="G161" s="239"/>
      <c r="H161" s="242">
        <v>326.7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155</v>
      </c>
      <c r="AU161" s="248" t="s">
        <v>85</v>
      </c>
      <c r="AV161" s="16" t="s">
        <v>93</v>
      </c>
      <c r="AW161" s="16" t="s">
        <v>32</v>
      </c>
      <c r="AX161" s="16" t="s">
        <v>83</v>
      </c>
      <c r="AY161" s="248" t="s">
        <v>148</v>
      </c>
    </row>
    <row r="162" spans="1:65" s="2" customFormat="1" ht="21.75" customHeight="1">
      <c r="A162" s="35"/>
      <c r="B162" s="36"/>
      <c r="C162" s="180" t="s">
        <v>111</v>
      </c>
      <c r="D162" s="180" t="s">
        <v>149</v>
      </c>
      <c r="E162" s="181" t="s">
        <v>519</v>
      </c>
      <c r="F162" s="182" t="s">
        <v>520</v>
      </c>
      <c r="G162" s="183" t="s">
        <v>491</v>
      </c>
      <c r="H162" s="184">
        <v>2</v>
      </c>
      <c r="I162" s="185"/>
      <c r="J162" s="186">
        <f>ROUND(I162*H162,2)</f>
        <v>0</v>
      </c>
      <c r="K162" s="187"/>
      <c r="L162" s="40"/>
      <c r="M162" s="188" t="s">
        <v>1</v>
      </c>
      <c r="N162" s="189" t="s">
        <v>41</v>
      </c>
      <c r="O162" s="72"/>
      <c r="P162" s="190">
        <f>O162*H162</f>
        <v>0</v>
      </c>
      <c r="Q162" s="190">
        <v>0</v>
      </c>
      <c r="R162" s="190">
        <f>Q162*H162</f>
        <v>0</v>
      </c>
      <c r="S162" s="190">
        <v>0.28499999999999998</v>
      </c>
      <c r="T162" s="191">
        <f>S162*H162</f>
        <v>0.56999999999999995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93</v>
      </c>
      <c r="AT162" s="192" t="s">
        <v>149</v>
      </c>
      <c r="AU162" s="192" t="s">
        <v>85</v>
      </c>
      <c r="AY162" s="18" t="s">
        <v>148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83</v>
      </c>
      <c r="BK162" s="193">
        <f>ROUND(I162*H162,2)</f>
        <v>0</v>
      </c>
      <c r="BL162" s="18" t="s">
        <v>93</v>
      </c>
      <c r="BM162" s="192" t="s">
        <v>521</v>
      </c>
    </row>
    <row r="163" spans="1:65" s="13" customFormat="1">
      <c r="B163" s="206"/>
      <c r="C163" s="207"/>
      <c r="D163" s="196" t="s">
        <v>155</v>
      </c>
      <c r="E163" s="208" t="s">
        <v>1</v>
      </c>
      <c r="F163" s="209" t="s">
        <v>517</v>
      </c>
      <c r="G163" s="207"/>
      <c r="H163" s="208" t="s">
        <v>1</v>
      </c>
      <c r="I163" s="210"/>
      <c r="J163" s="207"/>
      <c r="K163" s="207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155</v>
      </c>
      <c r="AU163" s="215" t="s">
        <v>85</v>
      </c>
      <c r="AV163" s="13" t="s">
        <v>83</v>
      </c>
      <c r="AW163" s="13" t="s">
        <v>32</v>
      </c>
      <c r="AX163" s="13" t="s">
        <v>76</v>
      </c>
      <c r="AY163" s="215" t="s">
        <v>148</v>
      </c>
    </row>
    <row r="164" spans="1:65" s="12" customFormat="1">
      <c r="B164" s="194"/>
      <c r="C164" s="195"/>
      <c r="D164" s="196" t="s">
        <v>155</v>
      </c>
      <c r="E164" s="197" t="s">
        <v>1</v>
      </c>
      <c r="F164" s="198" t="s">
        <v>83</v>
      </c>
      <c r="G164" s="195"/>
      <c r="H164" s="199">
        <v>1</v>
      </c>
      <c r="I164" s="200"/>
      <c r="J164" s="195"/>
      <c r="K164" s="195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155</v>
      </c>
      <c r="AU164" s="205" t="s">
        <v>85</v>
      </c>
      <c r="AV164" s="12" t="s">
        <v>85</v>
      </c>
      <c r="AW164" s="12" t="s">
        <v>32</v>
      </c>
      <c r="AX164" s="12" t="s">
        <v>76</v>
      </c>
      <c r="AY164" s="205" t="s">
        <v>148</v>
      </c>
    </row>
    <row r="165" spans="1:65" s="13" customFormat="1">
      <c r="B165" s="206"/>
      <c r="C165" s="207"/>
      <c r="D165" s="196" t="s">
        <v>155</v>
      </c>
      <c r="E165" s="208" t="s">
        <v>1</v>
      </c>
      <c r="F165" s="209" t="s">
        <v>504</v>
      </c>
      <c r="G165" s="207"/>
      <c r="H165" s="208" t="s">
        <v>1</v>
      </c>
      <c r="I165" s="210"/>
      <c r="J165" s="207"/>
      <c r="K165" s="207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155</v>
      </c>
      <c r="AU165" s="215" t="s">
        <v>85</v>
      </c>
      <c r="AV165" s="13" t="s">
        <v>83</v>
      </c>
      <c r="AW165" s="13" t="s">
        <v>32</v>
      </c>
      <c r="AX165" s="13" t="s">
        <v>76</v>
      </c>
      <c r="AY165" s="215" t="s">
        <v>148</v>
      </c>
    </row>
    <row r="166" spans="1:65" s="12" customFormat="1">
      <c r="B166" s="194"/>
      <c r="C166" s="195"/>
      <c r="D166" s="196" t="s">
        <v>155</v>
      </c>
      <c r="E166" s="197" t="s">
        <v>1</v>
      </c>
      <c r="F166" s="198" t="s">
        <v>83</v>
      </c>
      <c r="G166" s="195"/>
      <c r="H166" s="199">
        <v>1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155</v>
      </c>
      <c r="AU166" s="205" t="s">
        <v>85</v>
      </c>
      <c r="AV166" s="12" t="s">
        <v>85</v>
      </c>
      <c r="AW166" s="12" t="s">
        <v>32</v>
      </c>
      <c r="AX166" s="12" t="s">
        <v>76</v>
      </c>
      <c r="AY166" s="205" t="s">
        <v>148</v>
      </c>
    </row>
    <row r="167" spans="1:65" s="16" customFormat="1">
      <c r="B167" s="238"/>
      <c r="C167" s="239"/>
      <c r="D167" s="196" t="s">
        <v>155</v>
      </c>
      <c r="E167" s="240" t="s">
        <v>1</v>
      </c>
      <c r="F167" s="241" t="s">
        <v>228</v>
      </c>
      <c r="G167" s="239"/>
      <c r="H167" s="242">
        <v>2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AT167" s="248" t="s">
        <v>155</v>
      </c>
      <c r="AU167" s="248" t="s">
        <v>85</v>
      </c>
      <c r="AV167" s="16" t="s">
        <v>93</v>
      </c>
      <c r="AW167" s="16" t="s">
        <v>32</v>
      </c>
      <c r="AX167" s="16" t="s">
        <v>83</v>
      </c>
      <c r="AY167" s="248" t="s">
        <v>148</v>
      </c>
    </row>
    <row r="168" spans="1:65" s="2" customFormat="1" ht="21.75" customHeight="1">
      <c r="A168" s="35"/>
      <c r="B168" s="36"/>
      <c r="C168" s="180" t="s">
        <v>114</v>
      </c>
      <c r="D168" s="180" t="s">
        <v>149</v>
      </c>
      <c r="E168" s="181" t="s">
        <v>522</v>
      </c>
      <c r="F168" s="182" t="s">
        <v>523</v>
      </c>
      <c r="G168" s="183" t="s">
        <v>491</v>
      </c>
      <c r="H168" s="184">
        <v>3</v>
      </c>
      <c r="I168" s="185"/>
      <c r="J168" s="186">
        <f>ROUND(I168*H168,2)</f>
        <v>0</v>
      </c>
      <c r="K168" s="187"/>
      <c r="L168" s="40"/>
      <c r="M168" s="188" t="s">
        <v>1</v>
      </c>
      <c r="N168" s="189" t="s">
        <v>41</v>
      </c>
      <c r="O168" s="72"/>
      <c r="P168" s="190">
        <f>O168*H168</f>
        <v>0</v>
      </c>
      <c r="Q168" s="190">
        <v>0</v>
      </c>
      <c r="R168" s="190">
        <f>Q168*H168</f>
        <v>0</v>
      </c>
      <c r="S168" s="190">
        <v>0.4</v>
      </c>
      <c r="T168" s="191">
        <f>S168*H168</f>
        <v>1.2000000000000002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93</v>
      </c>
      <c r="AT168" s="192" t="s">
        <v>149</v>
      </c>
      <c r="AU168" s="192" t="s">
        <v>85</v>
      </c>
      <c r="AY168" s="18" t="s">
        <v>148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83</v>
      </c>
      <c r="BK168" s="193">
        <f>ROUND(I168*H168,2)</f>
        <v>0</v>
      </c>
      <c r="BL168" s="18" t="s">
        <v>93</v>
      </c>
      <c r="BM168" s="192" t="s">
        <v>524</v>
      </c>
    </row>
    <row r="169" spans="1:65" s="13" customFormat="1">
      <c r="B169" s="206"/>
      <c r="C169" s="207"/>
      <c r="D169" s="196" t="s">
        <v>155</v>
      </c>
      <c r="E169" s="208" t="s">
        <v>1</v>
      </c>
      <c r="F169" s="209" t="s">
        <v>515</v>
      </c>
      <c r="G169" s="207"/>
      <c r="H169" s="208" t="s">
        <v>1</v>
      </c>
      <c r="I169" s="210"/>
      <c r="J169" s="207"/>
      <c r="K169" s="207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155</v>
      </c>
      <c r="AU169" s="215" t="s">
        <v>85</v>
      </c>
      <c r="AV169" s="13" t="s">
        <v>83</v>
      </c>
      <c r="AW169" s="13" t="s">
        <v>32</v>
      </c>
      <c r="AX169" s="13" t="s">
        <v>76</v>
      </c>
      <c r="AY169" s="215" t="s">
        <v>148</v>
      </c>
    </row>
    <row r="170" spans="1:65" s="12" customFormat="1">
      <c r="B170" s="194"/>
      <c r="C170" s="195"/>
      <c r="D170" s="196" t="s">
        <v>155</v>
      </c>
      <c r="E170" s="197" t="s">
        <v>1</v>
      </c>
      <c r="F170" s="198" t="s">
        <v>83</v>
      </c>
      <c r="G170" s="195"/>
      <c r="H170" s="199">
        <v>1</v>
      </c>
      <c r="I170" s="200"/>
      <c r="J170" s="195"/>
      <c r="K170" s="195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155</v>
      </c>
      <c r="AU170" s="205" t="s">
        <v>85</v>
      </c>
      <c r="AV170" s="12" t="s">
        <v>85</v>
      </c>
      <c r="AW170" s="12" t="s">
        <v>32</v>
      </c>
      <c r="AX170" s="12" t="s">
        <v>76</v>
      </c>
      <c r="AY170" s="205" t="s">
        <v>148</v>
      </c>
    </row>
    <row r="171" spans="1:65" s="13" customFormat="1">
      <c r="B171" s="206"/>
      <c r="C171" s="207"/>
      <c r="D171" s="196" t="s">
        <v>155</v>
      </c>
      <c r="E171" s="208" t="s">
        <v>1</v>
      </c>
      <c r="F171" s="209" t="s">
        <v>502</v>
      </c>
      <c r="G171" s="207"/>
      <c r="H171" s="208" t="s">
        <v>1</v>
      </c>
      <c r="I171" s="210"/>
      <c r="J171" s="207"/>
      <c r="K171" s="207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155</v>
      </c>
      <c r="AU171" s="215" t="s">
        <v>85</v>
      </c>
      <c r="AV171" s="13" t="s">
        <v>83</v>
      </c>
      <c r="AW171" s="13" t="s">
        <v>32</v>
      </c>
      <c r="AX171" s="13" t="s">
        <v>76</v>
      </c>
      <c r="AY171" s="215" t="s">
        <v>148</v>
      </c>
    </row>
    <row r="172" spans="1:65" s="12" customFormat="1">
      <c r="B172" s="194"/>
      <c r="C172" s="195"/>
      <c r="D172" s="196" t="s">
        <v>155</v>
      </c>
      <c r="E172" s="197" t="s">
        <v>1</v>
      </c>
      <c r="F172" s="198" t="s">
        <v>85</v>
      </c>
      <c r="G172" s="195"/>
      <c r="H172" s="199">
        <v>2</v>
      </c>
      <c r="I172" s="200"/>
      <c r="J172" s="195"/>
      <c r="K172" s="195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155</v>
      </c>
      <c r="AU172" s="205" t="s">
        <v>85</v>
      </c>
      <c r="AV172" s="12" t="s">
        <v>85</v>
      </c>
      <c r="AW172" s="12" t="s">
        <v>32</v>
      </c>
      <c r="AX172" s="12" t="s">
        <v>76</v>
      </c>
      <c r="AY172" s="205" t="s">
        <v>148</v>
      </c>
    </row>
    <row r="173" spans="1:65" s="16" customFormat="1">
      <c r="B173" s="238"/>
      <c r="C173" s="239"/>
      <c r="D173" s="196" t="s">
        <v>155</v>
      </c>
      <c r="E173" s="240" t="s">
        <v>1</v>
      </c>
      <c r="F173" s="241" t="s">
        <v>228</v>
      </c>
      <c r="G173" s="239"/>
      <c r="H173" s="242">
        <v>3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155</v>
      </c>
      <c r="AU173" s="248" t="s">
        <v>85</v>
      </c>
      <c r="AV173" s="16" t="s">
        <v>93</v>
      </c>
      <c r="AW173" s="16" t="s">
        <v>32</v>
      </c>
      <c r="AX173" s="16" t="s">
        <v>83</v>
      </c>
      <c r="AY173" s="248" t="s">
        <v>148</v>
      </c>
    </row>
    <row r="174" spans="1:65" s="11" customFormat="1" ht="22.9" customHeight="1">
      <c r="B174" s="166"/>
      <c r="C174" s="167"/>
      <c r="D174" s="168" t="s">
        <v>75</v>
      </c>
      <c r="E174" s="225" t="s">
        <v>247</v>
      </c>
      <c r="F174" s="225" t="s">
        <v>248</v>
      </c>
      <c r="G174" s="167"/>
      <c r="H174" s="167"/>
      <c r="I174" s="170"/>
      <c r="J174" s="226">
        <f>BK174</f>
        <v>0</v>
      </c>
      <c r="K174" s="167"/>
      <c r="L174" s="172"/>
      <c r="M174" s="173"/>
      <c r="N174" s="174"/>
      <c r="O174" s="174"/>
      <c r="P174" s="175">
        <f>SUM(P175:P186)</f>
        <v>0</v>
      </c>
      <c r="Q174" s="174"/>
      <c r="R174" s="175">
        <f>SUM(R175:R186)</f>
        <v>0</v>
      </c>
      <c r="S174" s="174"/>
      <c r="T174" s="176">
        <f>SUM(T175:T186)</f>
        <v>0</v>
      </c>
      <c r="AR174" s="177" t="s">
        <v>83</v>
      </c>
      <c r="AT174" s="178" t="s">
        <v>75</v>
      </c>
      <c r="AU174" s="178" t="s">
        <v>83</v>
      </c>
      <c r="AY174" s="177" t="s">
        <v>148</v>
      </c>
      <c r="BK174" s="179">
        <f>SUM(BK175:BK186)</f>
        <v>0</v>
      </c>
    </row>
    <row r="175" spans="1:65" s="2" customFormat="1" ht="21.75" customHeight="1">
      <c r="A175" s="35"/>
      <c r="B175" s="36"/>
      <c r="C175" s="180" t="s">
        <v>117</v>
      </c>
      <c r="D175" s="180" t="s">
        <v>149</v>
      </c>
      <c r="E175" s="181" t="s">
        <v>525</v>
      </c>
      <c r="F175" s="182" t="s">
        <v>526</v>
      </c>
      <c r="G175" s="183" t="s">
        <v>251</v>
      </c>
      <c r="H175" s="184">
        <v>128</v>
      </c>
      <c r="I175" s="185"/>
      <c r="J175" s="186">
        <f>ROUND(I175*H175,2)</f>
        <v>0</v>
      </c>
      <c r="K175" s="187"/>
      <c r="L175" s="40"/>
      <c r="M175" s="188" t="s">
        <v>1</v>
      </c>
      <c r="N175" s="189" t="s">
        <v>41</v>
      </c>
      <c r="O175" s="72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2" t="s">
        <v>93</v>
      </c>
      <c r="AT175" s="192" t="s">
        <v>149</v>
      </c>
      <c r="AU175" s="192" t="s">
        <v>85</v>
      </c>
      <c r="AY175" s="18" t="s">
        <v>148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83</v>
      </c>
      <c r="BK175" s="193">
        <f>ROUND(I175*H175,2)</f>
        <v>0</v>
      </c>
      <c r="BL175" s="18" t="s">
        <v>93</v>
      </c>
      <c r="BM175" s="192" t="s">
        <v>527</v>
      </c>
    </row>
    <row r="176" spans="1:65" s="2" customFormat="1" ht="21.75" customHeight="1">
      <c r="A176" s="35"/>
      <c r="B176" s="36"/>
      <c r="C176" s="180" t="s">
        <v>120</v>
      </c>
      <c r="D176" s="180" t="s">
        <v>149</v>
      </c>
      <c r="E176" s="181" t="s">
        <v>249</v>
      </c>
      <c r="F176" s="182" t="s">
        <v>250</v>
      </c>
      <c r="G176" s="183" t="s">
        <v>251</v>
      </c>
      <c r="H176" s="184">
        <v>216</v>
      </c>
      <c r="I176" s="185"/>
      <c r="J176" s="186">
        <f>ROUND(I176*H176,2)</f>
        <v>0</v>
      </c>
      <c r="K176" s="187"/>
      <c r="L176" s="40"/>
      <c r="M176" s="188" t="s">
        <v>1</v>
      </c>
      <c r="N176" s="189" t="s">
        <v>41</v>
      </c>
      <c r="O176" s="72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2" t="s">
        <v>93</v>
      </c>
      <c r="AT176" s="192" t="s">
        <v>149</v>
      </c>
      <c r="AU176" s="192" t="s">
        <v>85</v>
      </c>
      <c r="AY176" s="18" t="s">
        <v>148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83</v>
      </c>
      <c r="BK176" s="193">
        <f>ROUND(I176*H176,2)</f>
        <v>0</v>
      </c>
      <c r="BL176" s="18" t="s">
        <v>93</v>
      </c>
      <c r="BM176" s="192" t="s">
        <v>528</v>
      </c>
    </row>
    <row r="177" spans="1:65" s="2" customFormat="1" ht="21.75" customHeight="1">
      <c r="A177" s="35"/>
      <c r="B177" s="36"/>
      <c r="C177" s="180" t="s">
        <v>270</v>
      </c>
      <c r="D177" s="180" t="s">
        <v>149</v>
      </c>
      <c r="E177" s="181" t="s">
        <v>257</v>
      </c>
      <c r="F177" s="182" t="s">
        <v>258</v>
      </c>
      <c r="G177" s="183" t="s">
        <v>251</v>
      </c>
      <c r="H177" s="184">
        <v>344</v>
      </c>
      <c r="I177" s="185"/>
      <c r="J177" s="186">
        <f>ROUND(I177*H177,2)</f>
        <v>0</v>
      </c>
      <c r="K177" s="187"/>
      <c r="L177" s="40"/>
      <c r="M177" s="188" t="s">
        <v>1</v>
      </c>
      <c r="N177" s="189" t="s">
        <v>41</v>
      </c>
      <c r="O177" s="72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2" t="s">
        <v>93</v>
      </c>
      <c r="AT177" s="192" t="s">
        <v>149</v>
      </c>
      <c r="AU177" s="192" t="s">
        <v>85</v>
      </c>
      <c r="AY177" s="18" t="s">
        <v>148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83</v>
      </c>
      <c r="BK177" s="193">
        <f>ROUND(I177*H177,2)</f>
        <v>0</v>
      </c>
      <c r="BL177" s="18" t="s">
        <v>93</v>
      </c>
      <c r="BM177" s="192" t="s">
        <v>529</v>
      </c>
    </row>
    <row r="178" spans="1:65" s="12" customFormat="1">
      <c r="B178" s="194"/>
      <c r="C178" s="195"/>
      <c r="D178" s="196" t="s">
        <v>155</v>
      </c>
      <c r="E178" s="197" t="s">
        <v>1</v>
      </c>
      <c r="F178" s="198" t="s">
        <v>530</v>
      </c>
      <c r="G178" s="195"/>
      <c r="H178" s="199">
        <v>344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155</v>
      </c>
      <c r="AU178" s="205" t="s">
        <v>85</v>
      </c>
      <c r="AV178" s="12" t="s">
        <v>85</v>
      </c>
      <c r="AW178" s="12" t="s">
        <v>32</v>
      </c>
      <c r="AX178" s="12" t="s">
        <v>83</v>
      </c>
      <c r="AY178" s="205" t="s">
        <v>148</v>
      </c>
    </row>
    <row r="179" spans="1:65" s="2" customFormat="1" ht="21.75" customHeight="1">
      <c r="A179" s="35"/>
      <c r="B179" s="36"/>
      <c r="C179" s="180" t="s">
        <v>8</v>
      </c>
      <c r="D179" s="180" t="s">
        <v>149</v>
      </c>
      <c r="E179" s="181" t="s">
        <v>260</v>
      </c>
      <c r="F179" s="182" t="s">
        <v>261</v>
      </c>
      <c r="G179" s="183" t="s">
        <v>251</v>
      </c>
      <c r="H179" s="184">
        <v>432.78300000000002</v>
      </c>
      <c r="I179" s="185"/>
      <c r="J179" s="186">
        <f>ROUND(I179*H179,2)</f>
        <v>0</v>
      </c>
      <c r="K179" s="187"/>
      <c r="L179" s="40"/>
      <c r="M179" s="188" t="s">
        <v>1</v>
      </c>
      <c r="N179" s="189" t="s">
        <v>41</v>
      </c>
      <c r="O179" s="72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2" t="s">
        <v>93</v>
      </c>
      <c r="AT179" s="192" t="s">
        <v>149</v>
      </c>
      <c r="AU179" s="192" t="s">
        <v>85</v>
      </c>
      <c r="AY179" s="18" t="s">
        <v>148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83</v>
      </c>
      <c r="BK179" s="193">
        <f>ROUND(I179*H179,2)</f>
        <v>0</v>
      </c>
      <c r="BL179" s="18" t="s">
        <v>93</v>
      </c>
      <c r="BM179" s="192" t="s">
        <v>531</v>
      </c>
    </row>
    <row r="180" spans="1:65" s="2" customFormat="1" ht="21.75" customHeight="1">
      <c r="A180" s="35"/>
      <c r="B180" s="36"/>
      <c r="C180" s="180" t="s">
        <v>282</v>
      </c>
      <c r="D180" s="180" t="s">
        <v>149</v>
      </c>
      <c r="E180" s="181" t="s">
        <v>263</v>
      </c>
      <c r="F180" s="182" t="s">
        <v>264</v>
      </c>
      <c r="G180" s="183" t="s">
        <v>251</v>
      </c>
      <c r="H180" s="184">
        <v>10386.791999999999</v>
      </c>
      <c r="I180" s="185"/>
      <c r="J180" s="186">
        <f>ROUND(I180*H180,2)</f>
        <v>0</v>
      </c>
      <c r="K180" s="187"/>
      <c r="L180" s="40"/>
      <c r="M180" s="188" t="s">
        <v>1</v>
      </c>
      <c r="N180" s="189" t="s">
        <v>41</v>
      </c>
      <c r="O180" s="72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93</v>
      </c>
      <c r="AT180" s="192" t="s">
        <v>149</v>
      </c>
      <c r="AU180" s="192" t="s">
        <v>85</v>
      </c>
      <c r="AY180" s="18" t="s">
        <v>148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83</v>
      </c>
      <c r="BK180" s="193">
        <f>ROUND(I180*H180,2)</f>
        <v>0</v>
      </c>
      <c r="BL180" s="18" t="s">
        <v>93</v>
      </c>
      <c r="BM180" s="192" t="s">
        <v>532</v>
      </c>
    </row>
    <row r="181" spans="1:65" s="12" customFormat="1">
      <c r="B181" s="194"/>
      <c r="C181" s="195"/>
      <c r="D181" s="196" t="s">
        <v>155</v>
      </c>
      <c r="E181" s="195"/>
      <c r="F181" s="198" t="s">
        <v>533</v>
      </c>
      <c r="G181" s="195"/>
      <c r="H181" s="199">
        <v>10386.791999999999</v>
      </c>
      <c r="I181" s="200"/>
      <c r="J181" s="195"/>
      <c r="K181" s="195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155</v>
      </c>
      <c r="AU181" s="205" t="s">
        <v>85</v>
      </c>
      <c r="AV181" s="12" t="s">
        <v>85</v>
      </c>
      <c r="AW181" s="12" t="s">
        <v>4</v>
      </c>
      <c r="AX181" s="12" t="s">
        <v>83</v>
      </c>
      <c r="AY181" s="205" t="s">
        <v>148</v>
      </c>
    </row>
    <row r="182" spans="1:65" s="2" customFormat="1" ht="33" customHeight="1">
      <c r="A182" s="35"/>
      <c r="B182" s="36"/>
      <c r="C182" s="180" t="s">
        <v>289</v>
      </c>
      <c r="D182" s="180" t="s">
        <v>149</v>
      </c>
      <c r="E182" s="181" t="s">
        <v>534</v>
      </c>
      <c r="F182" s="182" t="s">
        <v>535</v>
      </c>
      <c r="G182" s="183" t="s">
        <v>251</v>
      </c>
      <c r="H182" s="184">
        <v>128</v>
      </c>
      <c r="I182" s="185"/>
      <c r="J182" s="186">
        <f>ROUND(I182*H182,2)</f>
        <v>0</v>
      </c>
      <c r="K182" s="187"/>
      <c r="L182" s="40"/>
      <c r="M182" s="188" t="s">
        <v>1</v>
      </c>
      <c r="N182" s="189" t="s">
        <v>41</v>
      </c>
      <c r="O182" s="72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2" t="s">
        <v>93</v>
      </c>
      <c r="AT182" s="192" t="s">
        <v>149</v>
      </c>
      <c r="AU182" s="192" t="s">
        <v>85</v>
      </c>
      <c r="AY182" s="18" t="s">
        <v>148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8" t="s">
        <v>83</v>
      </c>
      <c r="BK182" s="193">
        <f>ROUND(I182*H182,2)</f>
        <v>0</v>
      </c>
      <c r="BL182" s="18" t="s">
        <v>93</v>
      </c>
      <c r="BM182" s="192" t="s">
        <v>536</v>
      </c>
    </row>
    <row r="183" spans="1:65" s="2" customFormat="1" ht="33" customHeight="1">
      <c r="A183" s="35"/>
      <c r="B183" s="36"/>
      <c r="C183" s="180" t="s">
        <v>294</v>
      </c>
      <c r="D183" s="180" t="s">
        <v>149</v>
      </c>
      <c r="E183" s="181" t="s">
        <v>267</v>
      </c>
      <c r="F183" s="182" t="s">
        <v>268</v>
      </c>
      <c r="G183" s="183" t="s">
        <v>251</v>
      </c>
      <c r="H183" s="184">
        <v>216</v>
      </c>
      <c r="I183" s="185"/>
      <c r="J183" s="186">
        <f>ROUND(I183*H183,2)</f>
        <v>0</v>
      </c>
      <c r="K183" s="187"/>
      <c r="L183" s="40"/>
      <c r="M183" s="188" t="s">
        <v>1</v>
      </c>
      <c r="N183" s="189" t="s">
        <v>41</v>
      </c>
      <c r="O183" s="72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2" t="s">
        <v>93</v>
      </c>
      <c r="AT183" s="192" t="s">
        <v>149</v>
      </c>
      <c r="AU183" s="192" t="s">
        <v>85</v>
      </c>
      <c r="AY183" s="18" t="s">
        <v>148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83</v>
      </c>
      <c r="BK183" s="193">
        <f>ROUND(I183*H183,2)</f>
        <v>0</v>
      </c>
      <c r="BL183" s="18" t="s">
        <v>93</v>
      </c>
      <c r="BM183" s="192" t="s">
        <v>537</v>
      </c>
    </row>
    <row r="184" spans="1:65" s="2" customFormat="1" ht="33" customHeight="1">
      <c r="A184" s="35"/>
      <c r="B184" s="36"/>
      <c r="C184" s="180" t="s">
        <v>354</v>
      </c>
      <c r="D184" s="180" t="s">
        <v>149</v>
      </c>
      <c r="E184" s="181" t="s">
        <v>271</v>
      </c>
      <c r="F184" s="182" t="s">
        <v>272</v>
      </c>
      <c r="G184" s="183" t="s">
        <v>251</v>
      </c>
      <c r="H184" s="184">
        <v>67.650000000000006</v>
      </c>
      <c r="I184" s="185"/>
      <c r="J184" s="186">
        <f>ROUND(I184*H184,2)</f>
        <v>0</v>
      </c>
      <c r="K184" s="187"/>
      <c r="L184" s="40"/>
      <c r="M184" s="188" t="s">
        <v>1</v>
      </c>
      <c r="N184" s="189" t="s">
        <v>41</v>
      </c>
      <c r="O184" s="72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2" t="s">
        <v>93</v>
      </c>
      <c r="AT184" s="192" t="s">
        <v>149</v>
      </c>
      <c r="AU184" s="192" t="s">
        <v>85</v>
      </c>
      <c r="AY184" s="18" t="s">
        <v>148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83</v>
      </c>
      <c r="BK184" s="193">
        <f>ROUND(I184*H184,2)</f>
        <v>0</v>
      </c>
      <c r="BL184" s="18" t="s">
        <v>93</v>
      </c>
      <c r="BM184" s="192" t="s">
        <v>538</v>
      </c>
    </row>
    <row r="185" spans="1:65" s="2" customFormat="1" ht="16.5" customHeight="1">
      <c r="A185" s="35"/>
      <c r="B185" s="36"/>
      <c r="C185" s="180" t="s">
        <v>355</v>
      </c>
      <c r="D185" s="180" t="s">
        <v>149</v>
      </c>
      <c r="E185" s="181" t="s">
        <v>313</v>
      </c>
      <c r="F185" s="182" t="s">
        <v>314</v>
      </c>
      <c r="G185" s="183" t="s">
        <v>251</v>
      </c>
      <c r="H185" s="184">
        <v>-21.134</v>
      </c>
      <c r="I185" s="185"/>
      <c r="J185" s="186">
        <f>ROUND(I185*H185,2)</f>
        <v>0</v>
      </c>
      <c r="K185" s="187"/>
      <c r="L185" s="40"/>
      <c r="M185" s="188" t="s">
        <v>1</v>
      </c>
      <c r="N185" s="189" t="s">
        <v>41</v>
      </c>
      <c r="O185" s="72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93</v>
      </c>
      <c r="AT185" s="192" t="s">
        <v>149</v>
      </c>
      <c r="AU185" s="192" t="s">
        <v>85</v>
      </c>
      <c r="AY185" s="18" t="s">
        <v>148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83</v>
      </c>
      <c r="BK185" s="193">
        <f>ROUND(I185*H185,2)</f>
        <v>0</v>
      </c>
      <c r="BL185" s="18" t="s">
        <v>93</v>
      </c>
      <c r="BM185" s="192" t="s">
        <v>539</v>
      </c>
    </row>
    <row r="186" spans="1:65" s="12" customFormat="1">
      <c r="B186" s="194"/>
      <c r="C186" s="195"/>
      <c r="D186" s="196" t="s">
        <v>155</v>
      </c>
      <c r="E186" s="197" t="s">
        <v>1</v>
      </c>
      <c r="F186" s="198" t="s">
        <v>540</v>
      </c>
      <c r="G186" s="195"/>
      <c r="H186" s="199">
        <v>-21.134</v>
      </c>
      <c r="I186" s="200"/>
      <c r="J186" s="195"/>
      <c r="K186" s="195"/>
      <c r="L186" s="201"/>
      <c r="M186" s="254"/>
      <c r="N186" s="255"/>
      <c r="O186" s="255"/>
      <c r="P186" s="255"/>
      <c r="Q186" s="255"/>
      <c r="R186" s="255"/>
      <c r="S186" s="255"/>
      <c r="T186" s="256"/>
      <c r="AT186" s="205" t="s">
        <v>155</v>
      </c>
      <c r="AU186" s="205" t="s">
        <v>85</v>
      </c>
      <c r="AV186" s="12" t="s">
        <v>85</v>
      </c>
      <c r="AW186" s="12" t="s">
        <v>32</v>
      </c>
      <c r="AX186" s="12" t="s">
        <v>83</v>
      </c>
      <c r="AY186" s="205" t="s">
        <v>148</v>
      </c>
    </row>
    <row r="187" spans="1:65" s="2" customFormat="1" ht="6.95" customHeight="1">
      <c r="A187" s="35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40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algorithmName="SHA-512" hashValue="+ex06JjsWw/dz3uZtl4D4FkFP66rQcizXaHfdhbRc6Ed0cqDDd4VCKUnZ+4WtL03Eo731BUzwwmrYC3MmQ4cCg==" saltValue="+VgVcHRTUS//P1TbgmIKLjjPtcQ1IXhVuobHDGGAilYXqgiJw9CFiyD3mapzVZb2FF4eLchtkfhN7YRbwjXW1g==" spinCount="100000" sheet="1" objects="1" scenarios="1" formatColumns="0" formatRows="0" autoFilter="0"/>
  <autoFilter ref="C119:K18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113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541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ROUND((SUM(BE119:BE131)),  2)</f>
        <v>0</v>
      </c>
      <c r="G33" s="35"/>
      <c r="H33" s="35"/>
      <c r="I33" s="125">
        <v>0.21</v>
      </c>
      <c r="J33" s="124">
        <f>ROUND(((SUM(BE119:BE131))*I33),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ROUND((SUM(BF119:BF131)),  2)</f>
        <v>0</v>
      </c>
      <c r="G34" s="35"/>
      <c r="H34" s="35"/>
      <c r="I34" s="125">
        <v>0.15</v>
      </c>
      <c r="J34" s="124">
        <f>ROUND(((SUM(BF119:BF131))*I34),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ROUND((SUM(BG119:BG131)),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ROUND((SUM(BH119:BH131)),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ROUND((SUM(BI119:BI131)),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10 - SO 10 - Areálové zpěvněné plochy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J120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J121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206</v>
      </c>
      <c r="E99" s="222"/>
      <c r="F99" s="222"/>
      <c r="G99" s="222"/>
      <c r="H99" s="222"/>
      <c r="I99" s="222"/>
      <c r="J99" s="223">
        <f>J124</f>
        <v>0</v>
      </c>
      <c r="K99" s="220"/>
      <c r="L99" s="224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133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2" t="str">
        <f>E7</f>
        <v>Demolice objektů bývalých vojen. garáží - PD</v>
      </c>
      <c r="F109" s="323"/>
      <c r="G109" s="323"/>
      <c r="H109" s="323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124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6" t="str">
        <f>E9</f>
        <v>10 - SO 10 - Areálové zpěvněné plochy</v>
      </c>
      <c r="F111" s="321"/>
      <c r="G111" s="321"/>
      <c r="H111" s="321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20</v>
      </c>
      <c r="D113" s="37"/>
      <c r="E113" s="37"/>
      <c r="F113" s="28" t="str">
        <f>F12</f>
        <v>Krnov</v>
      </c>
      <c r="G113" s="37"/>
      <c r="H113" s="37"/>
      <c r="I113" s="30" t="s">
        <v>22</v>
      </c>
      <c r="J113" s="67" t="str">
        <f>IF(J12="","",J12)</f>
        <v>20. 8. 2021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24</v>
      </c>
      <c r="D115" s="37"/>
      <c r="E115" s="37"/>
      <c r="F115" s="28" t="str">
        <f>E15</f>
        <v>Město Krnov</v>
      </c>
      <c r="G115" s="37"/>
      <c r="H115" s="37"/>
      <c r="I115" s="30" t="s">
        <v>30</v>
      </c>
      <c r="J115" s="33" t="str">
        <f>E21</f>
        <v>Projekt 2010, s.r.o.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28</v>
      </c>
      <c r="D116" s="37"/>
      <c r="E116" s="37"/>
      <c r="F116" s="28" t="str">
        <f>IF(E18="","",E18)</f>
        <v>Vyplň údaj</v>
      </c>
      <c r="G116" s="37"/>
      <c r="H116" s="37"/>
      <c r="I116" s="30" t="s">
        <v>33</v>
      </c>
      <c r="J116" s="33" t="str">
        <f>E24</f>
        <v>Jakub Nevyjel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0" customFormat="1" ht="29.25" customHeight="1">
      <c r="A118" s="154"/>
      <c r="B118" s="155"/>
      <c r="C118" s="156" t="s">
        <v>134</v>
      </c>
      <c r="D118" s="157" t="s">
        <v>61</v>
      </c>
      <c r="E118" s="157" t="s">
        <v>57</v>
      </c>
      <c r="F118" s="157" t="s">
        <v>58</v>
      </c>
      <c r="G118" s="157" t="s">
        <v>135</v>
      </c>
      <c r="H118" s="157" t="s">
        <v>136</v>
      </c>
      <c r="I118" s="157" t="s">
        <v>137</v>
      </c>
      <c r="J118" s="158" t="s">
        <v>128</v>
      </c>
      <c r="K118" s="159" t="s">
        <v>138</v>
      </c>
      <c r="L118" s="160"/>
      <c r="M118" s="76" t="s">
        <v>1</v>
      </c>
      <c r="N118" s="77" t="s">
        <v>40</v>
      </c>
      <c r="O118" s="77" t="s">
        <v>139</v>
      </c>
      <c r="P118" s="77" t="s">
        <v>140</v>
      </c>
      <c r="Q118" s="77" t="s">
        <v>141</v>
      </c>
      <c r="R118" s="77" t="s">
        <v>142</v>
      </c>
      <c r="S118" s="77" t="s">
        <v>143</v>
      </c>
      <c r="T118" s="78" t="s">
        <v>144</v>
      </c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</row>
    <row r="119" spans="1:65" s="2" customFormat="1" ht="22.9" customHeight="1">
      <c r="A119" s="35"/>
      <c r="B119" s="36"/>
      <c r="C119" s="83" t="s">
        <v>145</v>
      </c>
      <c r="D119" s="37"/>
      <c r="E119" s="37"/>
      <c r="F119" s="37"/>
      <c r="G119" s="37"/>
      <c r="H119" s="37"/>
      <c r="I119" s="37"/>
      <c r="J119" s="161">
        <f>BK119</f>
        <v>0</v>
      </c>
      <c r="K119" s="37"/>
      <c r="L119" s="40"/>
      <c r="M119" s="79"/>
      <c r="N119" s="162"/>
      <c r="O119" s="80"/>
      <c r="P119" s="163">
        <f>P120</f>
        <v>0</v>
      </c>
      <c r="Q119" s="80"/>
      <c r="R119" s="163">
        <f>R120</f>
        <v>0</v>
      </c>
      <c r="S119" s="80"/>
      <c r="T119" s="164">
        <f>T120</f>
        <v>10613.17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75</v>
      </c>
      <c r="AU119" s="18" t="s">
        <v>130</v>
      </c>
      <c r="BK119" s="165">
        <f>BK120</f>
        <v>0</v>
      </c>
    </row>
    <row r="120" spans="1:65" s="11" customFormat="1" ht="25.9" customHeight="1">
      <c r="B120" s="166"/>
      <c r="C120" s="167"/>
      <c r="D120" s="168" t="s">
        <v>75</v>
      </c>
      <c r="E120" s="169" t="s">
        <v>210</v>
      </c>
      <c r="F120" s="169" t="s">
        <v>211</v>
      </c>
      <c r="G120" s="167"/>
      <c r="H120" s="167"/>
      <c r="I120" s="170"/>
      <c r="J120" s="171">
        <f>BK120</f>
        <v>0</v>
      </c>
      <c r="K120" s="167"/>
      <c r="L120" s="172"/>
      <c r="M120" s="173"/>
      <c r="N120" s="174"/>
      <c r="O120" s="174"/>
      <c r="P120" s="175">
        <f>P121+P124</f>
        <v>0</v>
      </c>
      <c r="Q120" s="174"/>
      <c r="R120" s="175">
        <f>R121+R124</f>
        <v>0</v>
      </c>
      <c r="S120" s="174"/>
      <c r="T120" s="176">
        <f>T121+T124</f>
        <v>10613.17</v>
      </c>
      <c r="AR120" s="177" t="s">
        <v>83</v>
      </c>
      <c r="AT120" s="178" t="s">
        <v>75</v>
      </c>
      <c r="AU120" s="178" t="s">
        <v>76</v>
      </c>
      <c r="AY120" s="177" t="s">
        <v>148</v>
      </c>
      <c r="BK120" s="179">
        <f>BK121+BK124</f>
        <v>0</v>
      </c>
    </row>
    <row r="121" spans="1:65" s="11" customFormat="1" ht="22.9" customHeight="1">
      <c r="B121" s="166"/>
      <c r="C121" s="167"/>
      <c r="D121" s="168" t="s">
        <v>75</v>
      </c>
      <c r="E121" s="225" t="s">
        <v>83</v>
      </c>
      <c r="F121" s="225" t="s">
        <v>212</v>
      </c>
      <c r="G121" s="167"/>
      <c r="H121" s="167"/>
      <c r="I121" s="170"/>
      <c r="J121" s="226">
        <f>BK121</f>
        <v>0</v>
      </c>
      <c r="K121" s="167"/>
      <c r="L121" s="172"/>
      <c r="M121" s="173"/>
      <c r="N121" s="174"/>
      <c r="O121" s="174"/>
      <c r="P121" s="175">
        <f>SUM(P122:P123)</f>
        <v>0</v>
      </c>
      <c r="Q121" s="174"/>
      <c r="R121" s="175">
        <f>SUM(R122:R123)</f>
        <v>0</v>
      </c>
      <c r="S121" s="174"/>
      <c r="T121" s="176">
        <f>SUM(T122:T123)</f>
        <v>10613.17</v>
      </c>
      <c r="AR121" s="177" t="s">
        <v>83</v>
      </c>
      <c r="AT121" s="178" t="s">
        <v>75</v>
      </c>
      <c r="AU121" s="178" t="s">
        <v>83</v>
      </c>
      <c r="AY121" s="177" t="s">
        <v>148</v>
      </c>
      <c r="BK121" s="179">
        <f>SUM(BK122:BK123)</f>
        <v>0</v>
      </c>
    </row>
    <row r="122" spans="1:65" s="2" customFormat="1" ht="21.75" customHeight="1">
      <c r="A122" s="35"/>
      <c r="B122" s="36"/>
      <c r="C122" s="180" t="s">
        <v>83</v>
      </c>
      <c r="D122" s="180" t="s">
        <v>149</v>
      </c>
      <c r="E122" s="181" t="s">
        <v>542</v>
      </c>
      <c r="F122" s="182" t="s">
        <v>543</v>
      </c>
      <c r="G122" s="183" t="s">
        <v>231</v>
      </c>
      <c r="H122" s="184">
        <v>16435</v>
      </c>
      <c r="I122" s="185"/>
      <c r="J122" s="186">
        <f>ROUND(I122*H122,2)</f>
        <v>0</v>
      </c>
      <c r="K122" s="187"/>
      <c r="L122" s="40"/>
      <c r="M122" s="188" t="s">
        <v>1</v>
      </c>
      <c r="N122" s="189" t="s">
        <v>41</v>
      </c>
      <c r="O122" s="72"/>
      <c r="P122" s="190">
        <f>O122*H122</f>
        <v>0</v>
      </c>
      <c r="Q122" s="190">
        <v>0</v>
      </c>
      <c r="R122" s="190">
        <f>Q122*H122</f>
        <v>0</v>
      </c>
      <c r="S122" s="190">
        <v>0.63</v>
      </c>
      <c r="T122" s="191">
        <f>S122*H122</f>
        <v>10354.049999999999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2" t="s">
        <v>93</v>
      </c>
      <c r="AT122" s="192" t="s">
        <v>149</v>
      </c>
      <c r="AU122" s="192" t="s">
        <v>85</v>
      </c>
      <c r="AY122" s="18" t="s">
        <v>148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8" t="s">
        <v>83</v>
      </c>
      <c r="BK122" s="193">
        <f>ROUND(I122*H122,2)</f>
        <v>0</v>
      </c>
      <c r="BL122" s="18" t="s">
        <v>93</v>
      </c>
      <c r="BM122" s="192" t="s">
        <v>544</v>
      </c>
    </row>
    <row r="123" spans="1:65" s="2" customFormat="1" ht="21.75" customHeight="1">
      <c r="A123" s="35"/>
      <c r="B123" s="36"/>
      <c r="C123" s="180" t="s">
        <v>85</v>
      </c>
      <c r="D123" s="180" t="s">
        <v>149</v>
      </c>
      <c r="E123" s="181" t="s">
        <v>545</v>
      </c>
      <c r="F123" s="182" t="s">
        <v>546</v>
      </c>
      <c r="G123" s="183" t="s">
        <v>231</v>
      </c>
      <c r="H123" s="184">
        <v>820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0.316</v>
      </c>
      <c r="T123" s="191">
        <f>S123*H123</f>
        <v>259.12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547</v>
      </c>
    </row>
    <row r="124" spans="1:65" s="11" customFormat="1" ht="22.9" customHeight="1">
      <c r="B124" s="166"/>
      <c r="C124" s="167"/>
      <c r="D124" s="168" t="s">
        <v>75</v>
      </c>
      <c r="E124" s="225" t="s">
        <v>247</v>
      </c>
      <c r="F124" s="225" t="s">
        <v>248</v>
      </c>
      <c r="G124" s="167"/>
      <c r="H124" s="167"/>
      <c r="I124" s="170"/>
      <c r="J124" s="226">
        <f>BK124</f>
        <v>0</v>
      </c>
      <c r="K124" s="167"/>
      <c r="L124" s="172"/>
      <c r="M124" s="173"/>
      <c r="N124" s="174"/>
      <c r="O124" s="174"/>
      <c r="P124" s="175">
        <f>SUM(P125:P131)</f>
        <v>0</v>
      </c>
      <c r="Q124" s="174"/>
      <c r="R124" s="175">
        <f>SUM(R125:R131)</f>
        <v>0</v>
      </c>
      <c r="S124" s="174"/>
      <c r="T124" s="176">
        <f>SUM(T125:T131)</f>
        <v>0</v>
      </c>
      <c r="AR124" s="177" t="s">
        <v>83</v>
      </c>
      <c r="AT124" s="178" t="s">
        <v>75</v>
      </c>
      <c r="AU124" s="178" t="s">
        <v>83</v>
      </c>
      <c r="AY124" s="177" t="s">
        <v>148</v>
      </c>
      <c r="BK124" s="179">
        <f>SUM(BK125:BK131)</f>
        <v>0</v>
      </c>
    </row>
    <row r="125" spans="1:65" s="2" customFormat="1" ht="21.75" customHeight="1">
      <c r="A125" s="35"/>
      <c r="B125" s="36"/>
      <c r="C125" s="180" t="s">
        <v>90</v>
      </c>
      <c r="D125" s="180" t="s">
        <v>149</v>
      </c>
      <c r="E125" s="181" t="s">
        <v>249</v>
      </c>
      <c r="F125" s="182" t="s">
        <v>250</v>
      </c>
      <c r="G125" s="183" t="s">
        <v>251</v>
      </c>
      <c r="H125" s="184">
        <v>8217.5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548</v>
      </c>
    </row>
    <row r="126" spans="1:65" s="2" customFormat="1" ht="21.75" customHeight="1">
      <c r="A126" s="35"/>
      <c r="B126" s="36"/>
      <c r="C126" s="180" t="s">
        <v>93</v>
      </c>
      <c r="D126" s="180" t="s">
        <v>149</v>
      </c>
      <c r="E126" s="181" t="s">
        <v>257</v>
      </c>
      <c r="F126" s="182" t="s">
        <v>258</v>
      </c>
      <c r="G126" s="183" t="s">
        <v>251</v>
      </c>
      <c r="H126" s="184">
        <v>8217.5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549</v>
      </c>
    </row>
    <row r="127" spans="1:65" s="2" customFormat="1" ht="21.75" customHeight="1">
      <c r="A127" s="35"/>
      <c r="B127" s="36"/>
      <c r="C127" s="180" t="s">
        <v>96</v>
      </c>
      <c r="D127" s="180" t="s">
        <v>149</v>
      </c>
      <c r="E127" s="181" t="s">
        <v>550</v>
      </c>
      <c r="F127" s="182" t="s">
        <v>551</v>
      </c>
      <c r="G127" s="183" t="s">
        <v>251</v>
      </c>
      <c r="H127" s="184">
        <v>8217.5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552</v>
      </c>
    </row>
    <row r="128" spans="1:65" s="2" customFormat="1" ht="21.75" customHeight="1">
      <c r="A128" s="35"/>
      <c r="B128" s="36"/>
      <c r="C128" s="180" t="s">
        <v>99</v>
      </c>
      <c r="D128" s="180" t="s">
        <v>149</v>
      </c>
      <c r="E128" s="181" t="s">
        <v>553</v>
      </c>
      <c r="F128" s="182" t="s">
        <v>554</v>
      </c>
      <c r="G128" s="183" t="s">
        <v>251</v>
      </c>
      <c r="H128" s="184">
        <v>197220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555</v>
      </c>
    </row>
    <row r="129" spans="1:65" s="12" customFormat="1">
      <c r="B129" s="194"/>
      <c r="C129" s="195"/>
      <c r="D129" s="196" t="s">
        <v>155</v>
      </c>
      <c r="E129" s="195"/>
      <c r="F129" s="198" t="s">
        <v>556</v>
      </c>
      <c r="G129" s="195"/>
      <c r="H129" s="199">
        <v>197220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4</v>
      </c>
      <c r="AX129" s="12" t="s">
        <v>83</v>
      </c>
      <c r="AY129" s="205" t="s">
        <v>148</v>
      </c>
    </row>
    <row r="130" spans="1:65" s="2" customFormat="1" ht="33" customHeight="1">
      <c r="A130" s="35"/>
      <c r="B130" s="36"/>
      <c r="C130" s="180" t="s">
        <v>102</v>
      </c>
      <c r="D130" s="180" t="s">
        <v>149</v>
      </c>
      <c r="E130" s="181" t="s">
        <v>557</v>
      </c>
      <c r="F130" s="182" t="s">
        <v>268</v>
      </c>
      <c r="G130" s="183" t="s">
        <v>251</v>
      </c>
      <c r="H130" s="184">
        <v>8217.5</v>
      </c>
      <c r="I130" s="185"/>
      <c r="J130" s="186">
        <f>ROUND(I130*H130,2)</f>
        <v>0</v>
      </c>
      <c r="K130" s="187"/>
      <c r="L130" s="40"/>
      <c r="M130" s="188" t="s">
        <v>1</v>
      </c>
      <c r="N130" s="189" t="s">
        <v>41</v>
      </c>
      <c r="O130" s="72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93</v>
      </c>
      <c r="AT130" s="192" t="s">
        <v>149</v>
      </c>
      <c r="AU130" s="192" t="s">
        <v>85</v>
      </c>
      <c r="AY130" s="18" t="s">
        <v>148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83</v>
      </c>
      <c r="BK130" s="193">
        <f>ROUND(I130*H130,2)</f>
        <v>0</v>
      </c>
      <c r="BL130" s="18" t="s">
        <v>93</v>
      </c>
      <c r="BM130" s="192" t="s">
        <v>558</v>
      </c>
    </row>
    <row r="131" spans="1:65" s="2" customFormat="1" ht="33" customHeight="1">
      <c r="A131" s="35"/>
      <c r="B131" s="36"/>
      <c r="C131" s="180" t="s">
        <v>105</v>
      </c>
      <c r="D131" s="180" t="s">
        <v>149</v>
      </c>
      <c r="E131" s="181" t="s">
        <v>559</v>
      </c>
      <c r="F131" s="182" t="s">
        <v>560</v>
      </c>
      <c r="G131" s="183" t="s">
        <v>251</v>
      </c>
      <c r="H131" s="184">
        <v>259.12</v>
      </c>
      <c r="I131" s="185"/>
      <c r="J131" s="186">
        <f>ROUND(I131*H131,2)</f>
        <v>0</v>
      </c>
      <c r="K131" s="187"/>
      <c r="L131" s="40"/>
      <c r="M131" s="249" t="s">
        <v>1</v>
      </c>
      <c r="N131" s="250" t="s">
        <v>41</v>
      </c>
      <c r="O131" s="251"/>
      <c r="P131" s="252">
        <f>O131*H131</f>
        <v>0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2" t="s">
        <v>93</v>
      </c>
      <c r="AT131" s="192" t="s">
        <v>149</v>
      </c>
      <c r="AU131" s="192" t="s">
        <v>85</v>
      </c>
      <c r="AY131" s="18" t="s">
        <v>148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83</v>
      </c>
      <c r="BK131" s="193">
        <f>ROUND(I131*H131,2)</f>
        <v>0</v>
      </c>
      <c r="BL131" s="18" t="s">
        <v>93</v>
      </c>
      <c r="BM131" s="192" t="s">
        <v>561</v>
      </c>
    </row>
    <row r="132" spans="1:65" s="2" customFormat="1" ht="6.95" customHeight="1">
      <c r="A132" s="35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40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algorithmName="SHA-512" hashValue="Jojhoe+Gt8nqc4g1EYSQUxxxQ0W/YjqvtixdgoAbQDY1x9BdhATo+d9bGI5Pwl8+GGj4Ve1xvZ6I6YEld+A6lQ==" saltValue="mxmAgBYvtQn+pANtMmyYg0U7EOxLSOe/sDaR6r/8rTCoOMk8h3TTFmz6p8S1kwrt9n9Q04ObKLAKkULVPZTo5w==" spinCount="100000" sheet="1" objects="1" scenarios="1" formatColumns="0" formatRows="0" autoFilter="0"/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116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6" t="s">
        <v>562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ROUND((SUM(BE125:BE197)),  2)</f>
        <v>0</v>
      </c>
      <c r="G33" s="35"/>
      <c r="H33" s="35"/>
      <c r="I33" s="125">
        <v>0.21</v>
      </c>
      <c r="J33" s="124">
        <f>ROUND(((SUM(BE125:BE197))*I33),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ROUND((SUM(BF125:BF197)),  2)</f>
        <v>0</v>
      </c>
      <c r="G34" s="35"/>
      <c r="H34" s="35"/>
      <c r="I34" s="125">
        <v>0.15</v>
      </c>
      <c r="J34" s="124">
        <f>ROUND(((SUM(BF125:BF197))*I34),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ROUND((SUM(BG125:BG197)),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ROUND((SUM(BH125:BH197)),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ROUND((SUM(BI125:BI197)),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16" t="str">
        <f>E9</f>
        <v>11 - SO 11 - Areálové rozvody a přípojky inženýrských sítí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J127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563</v>
      </c>
      <c r="E99" s="222"/>
      <c r="F99" s="222"/>
      <c r="G99" s="222"/>
      <c r="H99" s="222"/>
      <c r="I99" s="222"/>
      <c r="J99" s="223">
        <f>J152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564</v>
      </c>
      <c r="E100" s="222"/>
      <c r="F100" s="222"/>
      <c r="G100" s="222"/>
      <c r="H100" s="222"/>
      <c r="I100" s="222"/>
      <c r="J100" s="223">
        <f>J159</f>
        <v>0</v>
      </c>
      <c r="K100" s="220"/>
      <c r="L100" s="224"/>
    </row>
    <row r="101" spans="1:31" s="14" customFormat="1" ht="19.899999999999999" customHeight="1">
      <c r="B101" s="219"/>
      <c r="C101" s="220"/>
      <c r="D101" s="221" t="s">
        <v>205</v>
      </c>
      <c r="E101" s="222"/>
      <c r="F101" s="222"/>
      <c r="G101" s="222"/>
      <c r="H101" s="222"/>
      <c r="I101" s="222"/>
      <c r="J101" s="223">
        <f>J161</f>
        <v>0</v>
      </c>
      <c r="K101" s="220"/>
      <c r="L101" s="224"/>
    </row>
    <row r="102" spans="1:31" s="14" customFormat="1" ht="19.899999999999999" customHeight="1">
      <c r="B102" s="219"/>
      <c r="C102" s="220"/>
      <c r="D102" s="221" t="s">
        <v>206</v>
      </c>
      <c r="E102" s="222"/>
      <c r="F102" s="222"/>
      <c r="G102" s="222"/>
      <c r="H102" s="222"/>
      <c r="I102" s="222"/>
      <c r="J102" s="223">
        <f>J175</f>
        <v>0</v>
      </c>
      <c r="K102" s="220"/>
      <c r="L102" s="224"/>
    </row>
    <row r="103" spans="1:31" s="9" customFormat="1" ht="24.95" customHeight="1">
      <c r="B103" s="148"/>
      <c r="C103" s="149"/>
      <c r="D103" s="150" t="s">
        <v>207</v>
      </c>
      <c r="E103" s="151"/>
      <c r="F103" s="151"/>
      <c r="G103" s="151"/>
      <c r="H103" s="151"/>
      <c r="I103" s="151"/>
      <c r="J103" s="152">
        <f>J187</f>
        <v>0</v>
      </c>
      <c r="K103" s="149"/>
      <c r="L103" s="153"/>
    </row>
    <row r="104" spans="1:31" s="14" customFormat="1" ht="19.899999999999999" customHeight="1">
      <c r="B104" s="219"/>
      <c r="C104" s="220"/>
      <c r="D104" s="221" t="s">
        <v>565</v>
      </c>
      <c r="E104" s="222"/>
      <c r="F104" s="222"/>
      <c r="G104" s="222"/>
      <c r="H104" s="222"/>
      <c r="I104" s="222"/>
      <c r="J104" s="223">
        <f>J188</f>
        <v>0</v>
      </c>
      <c r="K104" s="220"/>
      <c r="L104" s="224"/>
    </row>
    <row r="105" spans="1:31" s="14" customFormat="1" ht="19.899999999999999" customHeight="1">
      <c r="B105" s="219"/>
      <c r="C105" s="220"/>
      <c r="D105" s="221" t="s">
        <v>566</v>
      </c>
      <c r="E105" s="222"/>
      <c r="F105" s="222"/>
      <c r="G105" s="222"/>
      <c r="H105" s="222"/>
      <c r="I105" s="222"/>
      <c r="J105" s="223">
        <f>J192</f>
        <v>0</v>
      </c>
      <c r="K105" s="220"/>
      <c r="L105" s="224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133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2" t="str">
        <f>E7</f>
        <v>Demolice objektů bývalých vojen. garáží - PD</v>
      </c>
      <c r="F115" s="323"/>
      <c r="G115" s="323"/>
      <c r="H115" s="323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124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30" customHeight="1">
      <c r="A117" s="35"/>
      <c r="B117" s="36"/>
      <c r="C117" s="37"/>
      <c r="D117" s="37"/>
      <c r="E117" s="316" t="str">
        <f>E9</f>
        <v>11 - SO 11 - Areálové rozvody a přípojky inženýrských sítí</v>
      </c>
      <c r="F117" s="321"/>
      <c r="G117" s="321"/>
      <c r="H117" s="32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Krnov</v>
      </c>
      <c r="G119" s="37"/>
      <c r="H119" s="37"/>
      <c r="I119" s="30" t="s">
        <v>22</v>
      </c>
      <c r="J119" s="67" t="str">
        <f>IF(J12="","",J12)</f>
        <v>20. 8. 2021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>Město Krnov</v>
      </c>
      <c r="G121" s="37"/>
      <c r="H121" s="37"/>
      <c r="I121" s="30" t="s">
        <v>30</v>
      </c>
      <c r="J121" s="33" t="str">
        <f>E21</f>
        <v>Projekt 2010,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28</v>
      </c>
      <c r="D122" s="37"/>
      <c r="E122" s="37"/>
      <c r="F122" s="28" t="str">
        <f>IF(E18="","",E18)</f>
        <v>Vyplň údaj</v>
      </c>
      <c r="G122" s="37"/>
      <c r="H122" s="37"/>
      <c r="I122" s="30" t="s">
        <v>33</v>
      </c>
      <c r="J122" s="33" t="str">
        <f>E24</f>
        <v>Jakub Nevyjel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0" customFormat="1" ht="29.25" customHeight="1">
      <c r="A124" s="154"/>
      <c r="B124" s="155"/>
      <c r="C124" s="156" t="s">
        <v>134</v>
      </c>
      <c r="D124" s="157" t="s">
        <v>61</v>
      </c>
      <c r="E124" s="157" t="s">
        <v>57</v>
      </c>
      <c r="F124" s="157" t="s">
        <v>58</v>
      </c>
      <c r="G124" s="157" t="s">
        <v>135</v>
      </c>
      <c r="H124" s="157" t="s">
        <v>136</v>
      </c>
      <c r="I124" s="157" t="s">
        <v>137</v>
      </c>
      <c r="J124" s="158" t="s">
        <v>128</v>
      </c>
      <c r="K124" s="159" t="s">
        <v>138</v>
      </c>
      <c r="L124" s="160"/>
      <c r="M124" s="76" t="s">
        <v>1</v>
      </c>
      <c r="N124" s="77" t="s">
        <v>40</v>
      </c>
      <c r="O124" s="77" t="s">
        <v>139</v>
      </c>
      <c r="P124" s="77" t="s">
        <v>140</v>
      </c>
      <c r="Q124" s="77" t="s">
        <v>141</v>
      </c>
      <c r="R124" s="77" t="s">
        <v>142</v>
      </c>
      <c r="S124" s="77" t="s">
        <v>143</v>
      </c>
      <c r="T124" s="78" t="s">
        <v>144</v>
      </c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pans="1:65" s="2" customFormat="1" ht="22.9" customHeight="1">
      <c r="A125" s="35"/>
      <c r="B125" s="36"/>
      <c r="C125" s="83" t="s">
        <v>145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40"/>
      <c r="M125" s="79"/>
      <c r="N125" s="162"/>
      <c r="O125" s="80"/>
      <c r="P125" s="163">
        <f>P126+P187</f>
        <v>0</v>
      </c>
      <c r="Q125" s="80"/>
      <c r="R125" s="163">
        <f>R126+R187</f>
        <v>1.25E-4</v>
      </c>
      <c r="S125" s="80"/>
      <c r="T125" s="164">
        <f>T126+T187</f>
        <v>64.602800000000002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75</v>
      </c>
      <c r="AU125" s="18" t="s">
        <v>130</v>
      </c>
      <c r="BK125" s="165">
        <f>BK126+BK187</f>
        <v>0</v>
      </c>
    </row>
    <row r="126" spans="1:65" s="11" customFormat="1" ht="25.9" customHeight="1">
      <c r="B126" s="166"/>
      <c r="C126" s="167"/>
      <c r="D126" s="168" t="s">
        <v>75</v>
      </c>
      <c r="E126" s="169" t="s">
        <v>210</v>
      </c>
      <c r="F126" s="169" t="s">
        <v>211</v>
      </c>
      <c r="G126" s="167"/>
      <c r="H126" s="167"/>
      <c r="I126" s="170"/>
      <c r="J126" s="171">
        <f>BK126</f>
        <v>0</v>
      </c>
      <c r="K126" s="167"/>
      <c r="L126" s="172"/>
      <c r="M126" s="173"/>
      <c r="N126" s="174"/>
      <c r="O126" s="174"/>
      <c r="P126" s="175">
        <f>P127+P152+P159+P161+P175</f>
        <v>0</v>
      </c>
      <c r="Q126" s="174"/>
      <c r="R126" s="175">
        <f>R127+R152+R159+R161+R175</f>
        <v>1.25E-4</v>
      </c>
      <c r="S126" s="174"/>
      <c r="T126" s="176">
        <f>T127+T152+T159+T161+T175</f>
        <v>64.602800000000002</v>
      </c>
      <c r="AR126" s="177" t="s">
        <v>83</v>
      </c>
      <c r="AT126" s="178" t="s">
        <v>75</v>
      </c>
      <c r="AU126" s="178" t="s">
        <v>76</v>
      </c>
      <c r="AY126" s="177" t="s">
        <v>148</v>
      </c>
      <c r="BK126" s="179">
        <f>BK127+BK152+BK159+BK161+BK175</f>
        <v>0</v>
      </c>
    </row>
    <row r="127" spans="1:65" s="11" customFormat="1" ht="22.9" customHeight="1">
      <c r="B127" s="166"/>
      <c r="C127" s="167"/>
      <c r="D127" s="168" t="s">
        <v>75</v>
      </c>
      <c r="E127" s="225" t="s">
        <v>83</v>
      </c>
      <c r="F127" s="225" t="s">
        <v>212</v>
      </c>
      <c r="G127" s="167"/>
      <c r="H127" s="167"/>
      <c r="I127" s="170"/>
      <c r="J127" s="226">
        <f>BK127</f>
        <v>0</v>
      </c>
      <c r="K127" s="167"/>
      <c r="L127" s="172"/>
      <c r="M127" s="173"/>
      <c r="N127" s="174"/>
      <c r="O127" s="174"/>
      <c r="P127" s="175">
        <f>SUM(P128:P151)</f>
        <v>0</v>
      </c>
      <c r="Q127" s="174"/>
      <c r="R127" s="175">
        <f>SUM(R128:R151)</f>
        <v>1.25E-4</v>
      </c>
      <c r="S127" s="174"/>
      <c r="T127" s="176">
        <f>SUM(T128:T151)</f>
        <v>0</v>
      </c>
      <c r="AR127" s="177" t="s">
        <v>83</v>
      </c>
      <c r="AT127" s="178" t="s">
        <v>75</v>
      </c>
      <c r="AU127" s="178" t="s">
        <v>83</v>
      </c>
      <c r="AY127" s="177" t="s">
        <v>148</v>
      </c>
      <c r="BK127" s="179">
        <f>SUM(BK128:BK151)</f>
        <v>0</v>
      </c>
    </row>
    <row r="128" spans="1:65" s="2" customFormat="1" ht="33" customHeight="1">
      <c r="A128" s="35"/>
      <c r="B128" s="36"/>
      <c r="C128" s="180" t="s">
        <v>83</v>
      </c>
      <c r="D128" s="180" t="s">
        <v>149</v>
      </c>
      <c r="E128" s="181" t="s">
        <v>360</v>
      </c>
      <c r="F128" s="182" t="s">
        <v>361</v>
      </c>
      <c r="G128" s="183" t="s">
        <v>215</v>
      </c>
      <c r="H128" s="184">
        <v>48.194000000000003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567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568</v>
      </c>
      <c r="G129" s="195"/>
      <c r="H129" s="199">
        <v>18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569</v>
      </c>
      <c r="G130" s="195"/>
      <c r="H130" s="199">
        <v>22.4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570</v>
      </c>
      <c r="G131" s="195"/>
      <c r="H131" s="199">
        <v>7.7939999999999996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6" customFormat="1">
      <c r="B132" s="238"/>
      <c r="C132" s="239"/>
      <c r="D132" s="196" t="s">
        <v>155</v>
      </c>
      <c r="E132" s="240" t="s">
        <v>1</v>
      </c>
      <c r="F132" s="241" t="s">
        <v>228</v>
      </c>
      <c r="G132" s="239"/>
      <c r="H132" s="242">
        <v>48.193999999999996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155</v>
      </c>
      <c r="AU132" s="248" t="s">
        <v>85</v>
      </c>
      <c r="AV132" s="16" t="s">
        <v>93</v>
      </c>
      <c r="AW132" s="16" t="s">
        <v>32</v>
      </c>
      <c r="AX132" s="16" t="s">
        <v>83</v>
      </c>
      <c r="AY132" s="248" t="s">
        <v>148</v>
      </c>
    </row>
    <row r="133" spans="1:65" s="2" customFormat="1" ht="33" customHeight="1">
      <c r="A133" s="35"/>
      <c r="B133" s="36"/>
      <c r="C133" s="180" t="s">
        <v>85</v>
      </c>
      <c r="D133" s="180" t="s">
        <v>149</v>
      </c>
      <c r="E133" s="181" t="s">
        <v>571</v>
      </c>
      <c r="F133" s="182" t="s">
        <v>572</v>
      </c>
      <c r="G133" s="183" t="s">
        <v>215</v>
      </c>
      <c r="H133" s="184">
        <v>136.25</v>
      </c>
      <c r="I133" s="185"/>
      <c r="J133" s="186">
        <f>ROUND(I133*H133,2)</f>
        <v>0</v>
      </c>
      <c r="K133" s="187"/>
      <c r="L133" s="40"/>
      <c r="M133" s="188" t="s">
        <v>1</v>
      </c>
      <c r="N133" s="189" t="s">
        <v>41</v>
      </c>
      <c r="O133" s="72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93</v>
      </c>
      <c r="AT133" s="192" t="s">
        <v>149</v>
      </c>
      <c r="AU133" s="192" t="s">
        <v>85</v>
      </c>
      <c r="AY133" s="18" t="s">
        <v>148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83</v>
      </c>
      <c r="BK133" s="193">
        <f>ROUND(I133*H133,2)</f>
        <v>0</v>
      </c>
      <c r="BL133" s="18" t="s">
        <v>93</v>
      </c>
      <c r="BM133" s="192" t="s">
        <v>573</v>
      </c>
    </row>
    <row r="134" spans="1:65" s="13" customFormat="1">
      <c r="B134" s="206"/>
      <c r="C134" s="207"/>
      <c r="D134" s="196" t="s">
        <v>155</v>
      </c>
      <c r="E134" s="208" t="s">
        <v>1</v>
      </c>
      <c r="F134" s="209" t="s">
        <v>574</v>
      </c>
      <c r="G134" s="207"/>
      <c r="H134" s="208" t="s">
        <v>1</v>
      </c>
      <c r="I134" s="210"/>
      <c r="J134" s="207"/>
      <c r="K134" s="207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155</v>
      </c>
      <c r="AU134" s="215" t="s">
        <v>85</v>
      </c>
      <c r="AV134" s="13" t="s">
        <v>83</v>
      </c>
      <c r="AW134" s="13" t="s">
        <v>32</v>
      </c>
      <c r="AX134" s="13" t="s">
        <v>76</v>
      </c>
      <c r="AY134" s="215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575</v>
      </c>
      <c r="G135" s="195"/>
      <c r="H135" s="199">
        <v>125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2" customFormat="1">
      <c r="B136" s="194"/>
      <c r="C136" s="195"/>
      <c r="D136" s="196" t="s">
        <v>155</v>
      </c>
      <c r="E136" s="197" t="s">
        <v>1</v>
      </c>
      <c r="F136" s="198" t="s">
        <v>576</v>
      </c>
      <c r="G136" s="195"/>
      <c r="H136" s="199">
        <v>11.25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85</v>
      </c>
      <c r="AV136" s="12" t="s">
        <v>85</v>
      </c>
      <c r="AW136" s="12" t="s">
        <v>32</v>
      </c>
      <c r="AX136" s="12" t="s">
        <v>76</v>
      </c>
      <c r="AY136" s="205" t="s">
        <v>148</v>
      </c>
    </row>
    <row r="137" spans="1:65" s="16" customFormat="1">
      <c r="B137" s="238"/>
      <c r="C137" s="239"/>
      <c r="D137" s="196" t="s">
        <v>155</v>
      </c>
      <c r="E137" s="240" t="s">
        <v>1</v>
      </c>
      <c r="F137" s="241" t="s">
        <v>228</v>
      </c>
      <c r="G137" s="239"/>
      <c r="H137" s="242">
        <v>136.25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155</v>
      </c>
      <c r="AU137" s="248" t="s">
        <v>85</v>
      </c>
      <c r="AV137" s="16" t="s">
        <v>93</v>
      </c>
      <c r="AW137" s="16" t="s">
        <v>32</v>
      </c>
      <c r="AX137" s="16" t="s">
        <v>83</v>
      </c>
      <c r="AY137" s="248" t="s">
        <v>148</v>
      </c>
    </row>
    <row r="138" spans="1:65" s="2" customFormat="1" ht="21.75" customHeight="1">
      <c r="A138" s="35"/>
      <c r="B138" s="36"/>
      <c r="C138" s="180" t="s">
        <v>90</v>
      </c>
      <c r="D138" s="180" t="s">
        <v>149</v>
      </c>
      <c r="E138" s="181" t="s">
        <v>577</v>
      </c>
      <c r="F138" s="182" t="s">
        <v>578</v>
      </c>
      <c r="G138" s="183" t="s">
        <v>215</v>
      </c>
      <c r="H138" s="184">
        <v>9</v>
      </c>
      <c r="I138" s="185"/>
      <c r="J138" s="186">
        <f>ROUND(I138*H138,2)</f>
        <v>0</v>
      </c>
      <c r="K138" s="187"/>
      <c r="L138" s="40"/>
      <c r="M138" s="188" t="s">
        <v>1</v>
      </c>
      <c r="N138" s="189" t="s">
        <v>41</v>
      </c>
      <c r="O138" s="72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93</v>
      </c>
      <c r="AT138" s="192" t="s">
        <v>149</v>
      </c>
      <c r="AU138" s="192" t="s">
        <v>85</v>
      </c>
      <c r="AY138" s="18" t="s">
        <v>148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83</v>
      </c>
      <c r="BK138" s="193">
        <f>ROUND(I138*H138,2)</f>
        <v>0</v>
      </c>
      <c r="BL138" s="18" t="s">
        <v>93</v>
      </c>
      <c r="BM138" s="192" t="s">
        <v>579</v>
      </c>
    </row>
    <row r="139" spans="1:65" s="13" customFormat="1">
      <c r="B139" s="206"/>
      <c r="C139" s="207"/>
      <c r="D139" s="196" t="s">
        <v>155</v>
      </c>
      <c r="E139" s="208" t="s">
        <v>1</v>
      </c>
      <c r="F139" s="209" t="s">
        <v>580</v>
      </c>
      <c r="G139" s="207"/>
      <c r="H139" s="208" t="s">
        <v>1</v>
      </c>
      <c r="I139" s="210"/>
      <c r="J139" s="207"/>
      <c r="K139" s="207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155</v>
      </c>
      <c r="AU139" s="215" t="s">
        <v>85</v>
      </c>
      <c r="AV139" s="13" t="s">
        <v>83</v>
      </c>
      <c r="AW139" s="13" t="s">
        <v>32</v>
      </c>
      <c r="AX139" s="13" t="s">
        <v>76</v>
      </c>
      <c r="AY139" s="215" t="s">
        <v>148</v>
      </c>
    </row>
    <row r="140" spans="1:65" s="12" customFormat="1">
      <c r="B140" s="194"/>
      <c r="C140" s="195"/>
      <c r="D140" s="196" t="s">
        <v>155</v>
      </c>
      <c r="E140" s="197" t="s">
        <v>1</v>
      </c>
      <c r="F140" s="198" t="s">
        <v>581</v>
      </c>
      <c r="G140" s="195"/>
      <c r="H140" s="199">
        <v>1.5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85</v>
      </c>
      <c r="AV140" s="12" t="s">
        <v>85</v>
      </c>
      <c r="AW140" s="12" t="s">
        <v>32</v>
      </c>
      <c r="AX140" s="12" t="s">
        <v>76</v>
      </c>
      <c r="AY140" s="205" t="s">
        <v>148</v>
      </c>
    </row>
    <row r="141" spans="1:65" s="13" customFormat="1">
      <c r="B141" s="206"/>
      <c r="C141" s="207"/>
      <c r="D141" s="196" t="s">
        <v>155</v>
      </c>
      <c r="E141" s="208" t="s">
        <v>1</v>
      </c>
      <c r="F141" s="209" t="s">
        <v>574</v>
      </c>
      <c r="G141" s="207"/>
      <c r="H141" s="208" t="s">
        <v>1</v>
      </c>
      <c r="I141" s="210"/>
      <c r="J141" s="207"/>
      <c r="K141" s="207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155</v>
      </c>
      <c r="AU141" s="215" t="s">
        <v>85</v>
      </c>
      <c r="AV141" s="13" t="s">
        <v>83</v>
      </c>
      <c r="AW141" s="13" t="s">
        <v>32</v>
      </c>
      <c r="AX141" s="13" t="s">
        <v>76</v>
      </c>
      <c r="AY141" s="215" t="s">
        <v>148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582</v>
      </c>
      <c r="G142" s="195"/>
      <c r="H142" s="199">
        <v>7.5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76</v>
      </c>
      <c r="AY142" s="205" t="s">
        <v>148</v>
      </c>
    </row>
    <row r="143" spans="1:65" s="16" customFormat="1">
      <c r="B143" s="238"/>
      <c r="C143" s="239"/>
      <c r="D143" s="196" t="s">
        <v>155</v>
      </c>
      <c r="E143" s="240" t="s">
        <v>1</v>
      </c>
      <c r="F143" s="241" t="s">
        <v>228</v>
      </c>
      <c r="G143" s="239"/>
      <c r="H143" s="242">
        <v>9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AT143" s="248" t="s">
        <v>155</v>
      </c>
      <c r="AU143" s="248" t="s">
        <v>85</v>
      </c>
      <c r="AV143" s="16" t="s">
        <v>93</v>
      </c>
      <c r="AW143" s="16" t="s">
        <v>32</v>
      </c>
      <c r="AX143" s="16" t="s">
        <v>83</v>
      </c>
      <c r="AY143" s="248" t="s">
        <v>148</v>
      </c>
    </row>
    <row r="144" spans="1:65" s="2" customFormat="1" ht="21.75" customHeight="1">
      <c r="A144" s="35"/>
      <c r="B144" s="36"/>
      <c r="C144" s="180" t="s">
        <v>93</v>
      </c>
      <c r="D144" s="180" t="s">
        <v>149</v>
      </c>
      <c r="E144" s="181" t="s">
        <v>583</v>
      </c>
      <c r="F144" s="182" t="s">
        <v>584</v>
      </c>
      <c r="G144" s="183" t="s">
        <v>215</v>
      </c>
      <c r="H144" s="184">
        <v>7.5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41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93</v>
      </c>
      <c r="AT144" s="192" t="s">
        <v>149</v>
      </c>
      <c r="AU144" s="192" t="s">
        <v>85</v>
      </c>
      <c r="AY144" s="18" t="s">
        <v>148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93</v>
      </c>
      <c r="BM144" s="192" t="s">
        <v>585</v>
      </c>
    </row>
    <row r="145" spans="1:65" s="2" customFormat="1" ht="21.75" customHeight="1">
      <c r="A145" s="35"/>
      <c r="B145" s="36"/>
      <c r="C145" s="180" t="s">
        <v>96</v>
      </c>
      <c r="D145" s="180" t="s">
        <v>149</v>
      </c>
      <c r="E145" s="181" t="s">
        <v>217</v>
      </c>
      <c r="F145" s="182" t="s">
        <v>218</v>
      </c>
      <c r="G145" s="183" t="s">
        <v>215</v>
      </c>
      <c r="H145" s="184">
        <v>185.94399999999999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41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93</v>
      </c>
      <c r="AT145" s="192" t="s">
        <v>149</v>
      </c>
      <c r="AU145" s="192" t="s">
        <v>85</v>
      </c>
      <c r="AY145" s="18" t="s">
        <v>148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93</v>
      </c>
      <c r="BM145" s="192" t="s">
        <v>586</v>
      </c>
    </row>
    <row r="146" spans="1:65" s="12" customFormat="1">
      <c r="B146" s="194"/>
      <c r="C146" s="195"/>
      <c r="D146" s="196" t="s">
        <v>155</v>
      </c>
      <c r="E146" s="197" t="s">
        <v>1</v>
      </c>
      <c r="F146" s="198" t="s">
        <v>587</v>
      </c>
      <c r="G146" s="195"/>
      <c r="H146" s="199">
        <v>185.94399999999999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85</v>
      </c>
      <c r="AV146" s="12" t="s">
        <v>85</v>
      </c>
      <c r="AW146" s="12" t="s">
        <v>32</v>
      </c>
      <c r="AX146" s="12" t="s">
        <v>83</v>
      </c>
      <c r="AY146" s="205" t="s">
        <v>148</v>
      </c>
    </row>
    <row r="147" spans="1:65" s="2" customFormat="1" ht="21.75" customHeight="1">
      <c r="A147" s="35"/>
      <c r="B147" s="36"/>
      <c r="C147" s="180" t="s">
        <v>99</v>
      </c>
      <c r="D147" s="180" t="s">
        <v>149</v>
      </c>
      <c r="E147" s="181" t="s">
        <v>588</v>
      </c>
      <c r="F147" s="182" t="s">
        <v>589</v>
      </c>
      <c r="G147" s="183" t="s">
        <v>231</v>
      </c>
      <c r="H147" s="184">
        <v>6.25</v>
      </c>
      <c r="I147" s="185"/>
      <c r="J147" s="186">
        <f>ROUND(I147*H147,2)</f>
        <v>0</v>
      </c>
      <c r="K147" s="187"/>
      <c r="L147" s="40"/>
      <c r="M147" s="188" t="s">
        <v>1</v>
      </c>
      <c r="N147" s="189" t="s">
        <v>41</v>
      </c>
      <c r="O147" s="72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93</v>
      </c>
      <c r="AT147" s="192" t="s">
        <v>149</v>
      </c>
      <c r="AU147" s="192" t="s">
        <v>85</v>
      </c>
      <c r="AY147" s="18" t="s">
        <v>148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83</v>
      </c>
      <c r="BK147" s="193">
        <f>ROUND(I147*H147,2)</f>
        <v>0</v>
      </c>
      <c r="BL147" s="18" t="s">
        <v>93</v>
      </c>
      <c r="BM147" s="192" t="s">
        <v>590</v>
      </c>
    </row>
    <row r="148" spans="1:65" s="13" customFormat="1">
      <c r="B148" s="206"/>
      <c r="C148" s="207"/>
      <c r="D148" s="196" t="s">
        <v>155</v>
      </c>
      <c r="E148" s="208" t="s">
        <v>1</v>
      </c>
      <c r="F148" s="209" t="s">
        <v>574</v>
      </c>
      <c r="G148" s="207"/>
      <c r="H148" s="208" t="s">
        <v>1</v>
      </c>
      <c r="I148" s="210"/>
      <c r="J148" s="207"/>
      <c r="K148" s="207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155</v>
      </c>
      <c r="AU148" s="215" t="s">
        <v>85</v>
      </c>
      <c r="AV148" s="13" t="s">
        <v>83</v>
      </c>
      <c r="AW148" s="13" t="s">
        <v>32</v>
      </c>
      <c r="AX148" s="13" t="s">
        <v>76</v>
      </c>
      <c r="AY148" s="215" t="s">
        <v>148</v>
      </c>
    </row>
    <row r="149" spans="1:65" s="12" customFormat="1">
      <c r="B149" s="194"/>
      <c r="C149" s="195"/>
      <c r="D149" s="196" t="s">
        <v>155</v>
      </c>
      <c r="E149" s="197" t="s">
        <v>1</v>
      </c>
      <c r="F149" s="198" t="s">
        <v>591</v>
      </c>
      <c r="G149" s="195"/>
      <c r="H149" s="199">
        <v>6.25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155</v>
      </c>
      <c r="AU149" s="205" t="s">
        <v>85</v>
      </c>
      <c r="AV149" s="12" t="s">
        <v>85</v>
      </c>
      <c r="AW149" s="12" t="s">
        <v>32</v>
      </c>
      <c r="AX149" s="12" t="s">
        <v>83</v>
      </c>
      <c r="AY149" s="205" t="s">
        <v>148</v>
      </c>
    </row>
    <row r="150" spans="1:65" s="2" customFormat="1" ht="16.5" customHeight="1">
      <c r="A150" s="35"/>
      <c r="B150" s="36"/>
      <c r="C150" s="257" t="s">
        <v>102</v>
      </c>
      <c r="D150" s="257" t="s">
        <v>592</v>
      </c>
      <c r="E150" s="258" t="s">
        <v>593</v>
      </c>
      <c r="F150" s="259" t="s">
        <v>594</v>
      </c>
      <c r="G150" s="260" t="s">
        <v>595</v>
      </c>
      <c r="H150" s="261">
        <v>0.125</v>
      </c>
      <c r="I150" s="262"/>
      <c r="J150" s="263">
        <f>ROUND(I150*H150,2)</f>
        <v>0</v>
      </c>
      <c r="K150" s="264"/>
      <c r="L150" s="265"/>
      <c r="M150" s="266" t="s">
        <v>1</v>
      </c>
      <c r="N150" s="267" t="s">
        <v>41</v>
      </c>
      <c r="O150" s="72"/>
      <c r="P150" s="190">
        <f>O150*H150</f>
        <v>0</v>
      </c>
      <c r="Q150" s="190">
        <v>1E-3</v>
      </c>
      <c r="R150" s="190">
        <f>Q150*H150</f>
        <v>1.25E-4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105</v>
      </c>
      <c r="AT150" s="192" t="s">
        <v>592</v>
      </c>
      <c r="AU150" s="192" t="s">
        <v>85</v>
      </c>
      <c r="AY150" s="18" t="s">
        <v>148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83</v>
      </c>
      <c r="BK150" s="193">
        <f>ROUND(I150*H150,2)</f>
        <v>0</v>
      </c>
      <c r="BL150" s="18" t="s">
        <v>93</v>
      </c>
      <c r="BM150" s="192" t="s">
        <v>596</v>
      </c>
    </row>
    <row r="151" spans="1:65" s="12" customFormat="1">
      <c r="B151" s="194"/>
      <c r="C151" s="195"/>
      <c r="D151" s="196" t="s">
        <v>155</v>
      </c>
      <c r="E151" s="195"/>
      <c r="F151" s="198" t="s">
        <v>597</v>
      </c>
      <c r="G151" s="195"/>
      <c r="H151" s="199">
        <v>0.125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4</v>
      </c>
      <c r="AX151" s="12" t="s">
        <v>83</v>
      </c>
      <c r="AY151" s="205" t="s">
        <v>148</v>
      </c>
    </row>
    <row r="152" spans="1:65" s="11" customFormat="1" ht="22.9" customHeight="1">
      <c r="B152" s="166"/>
      <c r="C152" s="167"/>
      <c r="D152" s="168" t="s">
        <v>75</v>
      </c>
      <c r="E152" s="225" t="s">
        <v>90</v>
      </c>
      <c r="F152" s="225" t="s">
        <v>598</v>
      </c>
      <c r="G152" s="167"/>
      <c r="H152" s="167"/>
      <c r="I152" s="170"/>
      <c r="J152" s="226">
        <f>BK152</f>
        <v>0</v>
      </c>
      <c r="K152" s="167"/>
      <c r="L152" s="172"/>
      <c r="M152" s="173"/>
      <c r="N152" s="174"/>
      <c r="O152" s="174"/>
      <c r="P152" s="175">
        <f>SUM(P153:P158)</f>
        <v>0</v>
      </c>
      <c r="Q152" s="174"/>
      <c r="R152" s="175">
        <f>SUM(R153:R158)</f>
        <v>0</v>
      </c>
      <c r="S152" s="174"/>
      <c r="T152" s="176">
        <f>SUM(T153:T158)</f>
        <v>17.146799999999999</v>
      </c>
      <c r="AR152" s="177" t="s">
        <v>83</v>
      </c>
      <c r="AT152" s="178" t="s">
        <v>75</v>
      </c>
      <c r="AU152" s="178" t="s">
        <v>83</v>
      </c>
      <c r="AY152" s="177" t="s">
        <v>148</v>
      </c>
      <c r="BK152" s="179">
        <f>SUM(BK153:BK158)</f>
        <v>0</v>
      </c>
    </row>
    <row r="153" spans="1:65" s="2" customFormat="1" ht="21.75" customHeight="1">
      <c r="A153" s="35"/>
      <c r="B153" s="36"/>
      <c r="C153" s="180" t="s">
        <v>105</v>
      </c>
      <c r="D153" s="180" t="s">
        <v>149</v>
      </c>
      <c r="E153" s="181" t="s">
        <v>599</v>
      </c>
      <c r="F153" s="182" t="s">
        <v>600</v>
      </c>
      <c r="G153" s="183" t="s">
        <v>215</v>
      </c>
      <c r="H153" s="184">
        <v>7.7939999999999996</v>
      </c>
      <c r="I153" s="185"/>
      <c r="J153" s="186">
        <f>ROUND(I153*H153,2)</f>
        <v>0</v>
      </c>
      <c r="K153" s="187"/>
      <c r="L153" s="40"/>
      <c r="M153" s="188" t="s">
        <v>1</v>
      </c>
      <c r="N153" s="189" t="s">
        <v>41</v>
      </c>
      <c r="O153" s="72"/>
      <c r="P153" s="190">
        <f>O153*H153</f>
        <v>0</v>
      </c>
      <c r="Q153" s="190">
        <v>0</v>
      </c>
      <c r="R153" s="190">
        <f>Q153*H153</f>
        <v>0</v>
      </c>
      <c r="S153" s="190">
        <v>2.2000000000000002</v>
      </c>
      <c r="T153" s="191">
        <f>S153*H153</f>
        <v>17.146799999999999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2" t="s">
        <v>93</v>
      </c>
      <c r="AT153" s="192" t="s">
        <v>149</v>
      </c>
      <c r="AU153" s="192" t="s">
        <v>85</v>
      </c>
      <c r="AY153" s="18" t="s">
        <v>148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83</v>
      </c>
      <c r="BK153" s="193">
        <f>ROUND(I153*H153,2)</f>
        <v>0</v>
      </c>
      <c r="BL153" s="18" t="s">
        <v>93</v>
      </c>
      <c r="BM153" s="192" t="s">
        <v>601</v>
      </c>
    </row>
    <row r="154" spans="1:65" s="13" customFormat="1">
      <c r="B154" s="206"/>
      <c r="C154" s="207"/>
      <c r="D154" s="196" t="s">
        <v>155</v>
      </c>
      <c r="E154" s="208" t="s">
        <v>1</v>
      </c>
      <c r="F154" s="209" t="s">
        <v>574</v>
      </c>
      <c r="G154" s="207"/>
      <c r="H154" s="208" t="s">
        <v>1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155</v>
      </c>
      <c r="AU154" s="215" t="s">
        <v>85</v>
      </c>
      <c r="AV154" s="13" t="s">
        <v>83</v>
      </c>
      <c r="AW154" s="13" t="s">
        <v>32</v>
      </c>
      <c r="AX154" s="13" t="s">
        <v>76</v>
      </c>
      <c r="AY154" s="215" t="s">
        <v>148</v>
      </c>
    </row>
    <row r="155" spans="1:65" s="12" customFormat="1">
      <c r="B155" s="194"/>
      <c r="C155" s="195"/>
      <c r="D155" s="196" t="s">
        <v>155</v>
      </c>
      <c r="E155" s="197" t="s">
        <v>1</v>
      </c>
      <c r="F155" s="198" t="s">
        <v>602</v>
      </c>
      <c r="G155" s="195"/>
      <c r="H155" s="199">
        <v>0.26400000000000001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155</v>
      </c>
      <c r="AU155" s="205" t="s">
        <v>85</v>
      </c>
      <c r="AV155" s="12" t="s">
        <v>85</v>
      </c>
      <c r="AW155" s="12" t="s">
        <v>32</v>
      </c>
      <c r="AX155" s="12" t="s">
        <v>76</v>
      </c>
      <c r="AY155" s="205" t="s">
        <v>148</v>
      </c>
    </row>
    <row r="156" spans="1:65" s="12" customFormat="1">
      <c r="B156" s="194"/>
      <c r="C156" s="195"/>
      <c r="D156" s="196" t="s">
        <v>155</v>
      </c>
      <c r="E156" s="197" t="s">
        <v>1</v>
      </c>
      <c r="F156" s="198" t="s">
        <v>603</v>
      </c>
      <c r="G156" s="195"/>
      <c r="H156" s="199">
        <v>6.9080000000000004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155</v>
      </c>
      <c r="AU156" s="205" t="s">
        <v>85</v>
      </c>
      <c r="AV156" s="12" t="s">
        <v>85</v>
      </c>
      <c r="AW156" s="12" t="s">
        <v>32</v>
      </c>
      <c r="AX156" s="12" t="s">
        <v>76</v>
      </c>
      <c r="AY156" s="205" t="s">
        <v>148</v>
      </c>
    </row>
    <row r="157" spans="1:65" s="12" customFormat="1">
      <c r="B157" s="194"/>
      <c r="C157" s="195"/>
      <c r="D157" s="196" t="s">
        <v>155</v>
      </c>
      <c r="E157" s="197" t="s">
        <v>1</v>
      </c>
      <c r="F157" s="198" t="s">
        <v>604</v>
      </c>
      <c r="G157" s="195"/>
      <c r="H157" s="199">
        <v>0.622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32</v>
      </c>
      <c r="AX157" s="12" t="s">
        <v>76</v>
      </c>
      <c r="AY157" s="205" t="s">
        <v>148</v>
      </c>
    </row>
    <row r="158" spans="1:65" s="16" customFormat="1">
      <c r="B158" s="238"/>
      <c r="C158" s="239"/>
      <c r="D158" s="196" t="s">
        <v>155</v>
      </c>
      <c r="E158" s="240" t="s">
        <v>1</v>
      </c>
      <c r="F158" s="241" t="s">
        <v>228</v>
      </c>
      <c r="G158" s="239"/>
      <c r="H158" s="242">
        <v>7.7940000000000005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155</v>
      </c>
      <c r="AU158" s="248" t="s">
        <v>85</v>
      </c>
      <c r="AV158" s="16" t="s">
        <v>93</v>
      </c>
      <c r="AW158" s="16" t="s">
        <v>32</v>
      </c>
      <c r="AX158" s="16" t="s">
        <v>83</v>
      </c>
      <c r="AY158" s="248" t="s">
        <v>148</v>
      </c>
    </row>
    <row r="159" spans="1:65" s="11" customFormat="1" ht="22.9" customHeight="1">
      <c r="B159" s="166"/>
      <c r="C159" s="167"/>
      <c r="D159" s="168" t="s">
        <v>75</v>
      </c>
      <c r="E159" s="225" t="s">
        <v>105</v>
      </c>
      <c r="F159" s="225" t="s">
        <v>605</v>
      </c>
      <c r="G159" s="167"/>
      <c r="H159" s="167"/>
      <c r="I159" s="170"/>
      <c r="J159" s="226">
        <f>BK159</f>
        <v>0</v>
      </c>
      <c r="K159" s="167"/>
      <c r="L159" s="172"/>
      <c r="M159" s="173"/>
      <c r="N159" s="174"/>
      <c r="O159" s="174"/>
      <c r="P159" s="175">
        <f>P160</f>
        <v>0</v>
      </c>
      <c r="Q159" s="174"/>
      <c r="R159" s="175">
        <f>R160</f>
        <v>0</v>
      </c>
      <c r="S159" s="174"/>
      <c r="T159" s="176">
        <f>T160</f>
        <v>0</v>
      </c>
      <c r="AR159" s="177" t="s">
        <v>83</v>
      </c>
      <c r="AT159" s="178" t="s">
        <v>75</v>
      </c>
      <c r="AU159" s="178" t="s">
        <v>83</v>
      </c>
      <c r="AY159" s="177" t="s">
        <v>148</v>
      </c>
      <c r="BK159" s="179">
        <f>BK160</f>
        <v>0</v>
      </c>
    </row>
    <row r="160" spans="1:65" s="2" customFormat="1" ht="33" customHeight="1">
      <c r="A160" s="35"/>
      <c r="B160" s="36"/>
      <c r="C160" s="180" t="s">
        <v>108</v>
      </c>
      <c r="D160" s="180" t="s">
        <v>149</v>
      </c>
      <c r="E160" s="181" t="s">
        <v>606</v>
      </c>
      <c r="F160" s="182" t="s">
        <v>607</v>
      </c>
      <c r="G160" s="183" t="s">
        <v>152</v>
      </c>
      <c r="H160" s="184">
        <v>1</v>
      </c>
      <c r="I160" s="185"/>
      <c r="J160" s="186">
        <f>ROUND(I160*H160,2)</f>
        <v>0</v>
      </c>
      <c r="K160" s="187"/>
      <c r="L160" s="40"/>
      <c r="M160" s="188" t="s">
        <v>1</v>
      </c>
      <c r="N160" s="189" t="s">
        <v>41</v>
      </c>
      <c r="O160" s="72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93</v>
      </c>
      <c r="AT160" s="192" t="s">
        <v>149</v>
      </c>
      <c r="AU160" s="192" t="s">
        <v>85</v>
      </c>
      <c r="AY160" s="18" t="s">
        <v>148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83</v>
      </c>
      <c r="BK160" s="193">
        <f>ROUND(I160*H160,2)</f>
        <v>0</v>
      </c>
      <c r="BL160" s="18" t="s">
        <v>93</v>
      </c>
      <c r="BM160" s="192" t="s">
        <v>608</v>
      </c>
    </row>
    <row r="161" spans="1:65" s="11" customFormat="1" ht="22.9" customHeight="1">
      <c r="B161" s="166"/>
      <c r="C161" s="167"/>
      <c r="D161" s="168" t="s">
        <v>75</v>
      </c>
      <c r="E161" s="225" t="s">
        <v>108</v>
      </c>
      <c r="F161" s="225" t="s">
        <v>220</v>
      </c>
      <c r="G161" s="167"/>
      <c r="H161" s="167"/>
      <c r="I161" s="170"/>
      <c r="J161" s="226">
        <f>BK161</f>
        <v>0</v>
      </c>
      <c r="K161" s="167"/>
      <c r="L161" s="172"/>
      <c r="M161" s="173"/>
      <c r="N161" s="174"/>
      <c r="O161" s="174"/>
      <c r="P161" s="175">
        <f>SUM(P162:P174)</f>
        <v>0</v>
      </c>
      <c r="Q161" s="174"/>
      <c r="R161" s="175">
        <f>SUM(R162:R174)</f>
        <v>0</v>
      </c>
      <c r="S161" s="174"/>
      <c r="T161" s="176">
        <f>SUM(T162:T174)</f>
        <v>47.456000000000003</v>
      </c>
      <c r="AR161" s="177" t="s">
        <v>83</v>
      </c>
      <c r="AT161" s="178" t="s">
        <v>75</v>
      </c>
      <c r="AU161" s="178" t="s">
        <v>83</v>
      </c>
      <c r="AY161" s="177" t="s">
        <v>148</v>
      </c>
      <c r="BK161" s="179">
        <f>SUM(BK162:BK174)</f>
        <v>0</v>
      </c>
    </row>
    <row r="162" spans="1:65" s="2" customFormat="1" ht="16.5" customHeight="1">
      <c r="A162" s="35"/>
      <c r="B162" s="36"/>
      <c r="C162" s="180" t="s">
        <v>111</v>
      </c>
      <c r="D162" s="180" t="s">
        <v>149</v>
      </c>
      <c r="E162" s="181" t="s">
        <v>395</v>
      </c>
      <c r="F162" s="182" t="s">
        <v>609</v>
      </c>
      <c r="G162" s="183" t="s">
        <v>215</v>
      </c>
      <c r="H162" s="184">
        <v>29.937999999999999</v>
      </c>
      <c r="I162" s="185"/>
      <c r="J162" s="186">
        <f>ROUND(I162*H162,2)</f>
        <v>0</v>
      </c>
      <c r="K162" s="187"/>
      <c r="L162" s="40"/>
      <c r="M162" s="188" t="s">
        <v>1</v>
      </c>
      <c r="N162" s="189" t="s">
        <v>41</v>
      </c>
      <c r="O162" s="72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93</v>
      </c>
      <c r="AT162" s="192" t="s">
        <v>149</v>
      </c>
      <c r="AU162" s="192" t="s">
        <v>85</v>
      </c>
      <c r="AY162" s="18" t="s">
        <v>148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83</v>
      </c>
      <c r="BK162" s="193">
        <f>ROUND(I162*H162,2)</f>
        <v>0</v>
      </c>
      <c r="BL162" s="18" t="s">
        <v>93</v>
      </c>
      <c r="BM162" s="192" t="s">
        <v>610</v>
      </c>
    </row>
    <row r="163" spans="1:65" s="12" customFormat="1">
      <c r="B163" s="194"/>
      <c r="C163" s="195"/>
      <c r="D163" s="196" t="s">
        <v>155</v>
      </c>
      <c r="E163" s="197" t="s">
        <v>1</v>
      </c>
      <c r="F163" s="198" t="s">
        <v>611</v>
      </c>
      <c r="G163" s="195"/>
      <c r="H163" s="199">
        <v>29.672999999999998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155</v>
      </c>
      <c r="AU163" s="205" t="s">
        <v>85</v>
      </c>
      <c r="AV163" s="12" t="s">
        <v>85</v>
      </c>
      <c r="AW163" s="12" t="s">
        <v>32</v>
      </c>
      <c r="AX163" s="12" t="s">
        <v>76</v>
      </c>
      <c r="AY163" s="205" t="s">
        <v>148</v>
      </c>
    </row>
    <row r="164" spans="1:65" s="12" customFormat="1">
      <c r="B164" s="194"/>
      <c r="C164" s="195"/>
      <c r="D164" s="196" t="s">
        <v>155</v>
      </c>
      <c r="E164" s="197" t="s">
        <v>1</v>
      </c>
      <c r="F164" s="198" t="s">
        <v>612</v>
      </c>
      <c r="G164" s="195"/>
      <c r="H164" s="199">
        <v>0.26500000000000001</v>
      </c>
      <c r="I164" s="200"/>
      <c r="J164" s="195"/>
      <c r="K164" s="195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155</v>
      </c>
      <c r="AU164" s="205" t="s">
        <v>85</v>
      </c>
      <c r="AV164" s="12" t="s">
        <v>85</v>
      </c>
      <c r="AW164" s="12" t="s">
        <v>32</v>
      </c>
      <c r="AX164" s="12" t="s">
        <v>76</v>
      </c>
      <c r="AY164" s="205" t="s">
        <v>148</v>
      </c>
    </row>
    <row r="165" spans="1:65" s="16" customFormat="1">
      <c r="B165" s="238"/>
      <c r="C165" s="239"/>
      <c r="D165" s="196" t="s">
        <v>155</v>
      </c>
      <c r="E165" s="240" t="s">
        <v>1</v>
      </c>
      <c r="F165" s="241" t="s">
        <v>228</v>
      </c>
      <c r="G165" s="239"/>
      <c r="H165" s="242">
        <v>29.937999999999999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155</v>
      </c>
      <c r="AU165" s="248" t="s">
        <v>85</v>
      </c>
      <c r="AV165" s="16" t="s">
        <v>93</v>
      </c>
      <c r="AW165" s="16" t="s">
        <v>32</v>
      </c>
      <c r="AX165" s="16" t="s">
        <v>83</v>
      </c>
      <c r="AY165" s="248" t="s">
        <v>148</v>
      </c>
    </row>
    <row r="166" spans="1:65" s="2" customFormat="1" ht="16.5" customHeight="1">
      <c r="A166" s="35"/>
      <c r="B166" s="36"/>
      <c r="C166" s="180" t="s">
        <v>114</v>
      </c>
      <c r="D166" s="180" t="s">
        <v>149</v>
      </c>
      <c r="E166" s="181" t="s">
        <v>613</v>
      </c>
      <c r="F166" s="182" t="s">
        <v>614</v>
      </c>
      <c r="G166" s="183" t="s">
        <v>400</v>
      </c>
      <c r="H166" s="184">
        <v>8</v>
      </c>
      <c r="I166" s="185"/>
      <c r="J166" s="186">
        <f>ROUND(I166*H166,2)</f>
        <v>0</v>
      </c>
      <c r="K166" s="187"/>
      <c r="L166" s="40"/>
      <c r="M166" s="188" t="s">
        <v>1</v>
      </c>
      <c r="N166" s="189" t="s">
        <v>41</v>
      </c>
      <c r="O166" s="72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2" t="s">
        <v>93</v>
      </c>
      <c r="AT166" s="192" t="s">
        <v>149</v>
      </c>
      <c r="AU166" s="192" t="s">
        <v>85</v>
      </c>
      <c r="AY166" s="18" t="s">
        <v>148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83</v>
      </c>
      <c r="BK166" s="193">
        <f>ROUND(I166*H166,2)</f>
        <v>0</v>
      </c>
      <c r="BL166" s="18" t="s">
        <v>93</v>
      </c>
      <c r="BM166" s="192" t="s">
        <v>615</v>
      </c>
    </row>
    <row r="167" spans="1:65" s="2" customFormat="1" ht="16.5" customHeight="1">
      <c r="A167" s="35"/>
      <c r="B167" s="36"/>
      <c r="C167" s="180" t="s">
        <v>117</v>
      </c>
      <c r="D167" s="180" t="s">
        <v>149</v>
      </c>
      <c r="E167" s="181" t="s">
        <v>476</v>
      </c>
      <c r="F167" s="182" t="s">
        <v>477</v>
      </c>
      <c r="G167" s="183" t="s">
        <v>215</v>
      </c>
      <c r="H167" s="184">
        <v>16</v>
      </c>
      <c r="I167" s="185"/>
      <c r="J167" s="186">
        <f>ROUND(I167*H167,2)</f>
        <v>0</v>
      </c>
      <c r="K167" s="187"/>
      <c r="L167" s="40"/>
      <c r="M167" s="188" t="s">
        <v>1</v>
      </c>
      <c r="N167" s="189" t="s">
        <v>41</v>
      </c>
      <c r="O167" s="72"/>
      <c r="P167" s="190">
        <f>O167*H167</f>
        <v>0</v>
      </c>
      <c r="Q167" s="190">
        <v>0</v>
      </c>
      <c r="R167" s="190">
        <f>Q167*H167</f>
        <v>0</v>
      </c>
      <c r="S167" s="190">
        <v>2</v>
      </c>
      <c r="T167" s="191">
        <f>S167*H167</f>
        <v>32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2" t="s">
        <v>93</v>
      </c>
      <c r="AT167" s="192" t="s">
        <v>149</v>
      </c>
      <c r="AU167" s="192" t="s">
        <v>85</v>
      </c>
      <c r="AY167" s="18" t="s">
        <v>148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83</v>
      </c>
      <c r="BK167" s="193">
        <f>ROUND(I167*H167,2)</f>
        <v>0</v>
      </c>
      <c r="BL167" s="18" t="s">
        <v>93</v>
      </c>
      <c r="BM167" s="192" t="s">
        <v>616</v>
      </c>
    </row>
    <row r="168" spans="1:65" s="13" customFormat="1">
      <c r="B168" s="206"/>
      <c r="C168" s="207"/>
      <c r="D168" s="196" t="s">
        <v>155</v>
      </c>
      <c r="E168" s="208" t="s">
        <v>1</v>
      </c>
      <c r="F168" s="209" t="s">
        <v>617</v>
      </c>
      <c r="G168" s="207"/>
      <c r="H168" s="208" t="s">
        <v>1</v>
      </c>
      <c r="I168" s="210"/>
      <c r="J168" s="207"/>
      <c r="K168" s="207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155</v>
      </c>
      <c r="AU168" s="215" t="s">
        <v>85</v>
      </c>
      <c r="AV168" s="13" t="s">
        <v>83</v>
      </c>
      <c r="AW168" s="13" t="s">
        <v>32</v>
      </c>
      <c r="AX168" s="13" t="s">
        <v>76</v>
      </c>
      <c r="AY168" s="215" t="s">
        <v>148</v>
      </c>
    </row>
    <row r="169" spans="1:65" s="12" customFormat="1">
      <c r="B169" s="194"/>
      <c r="C169" s="195"/>
      <c r="D169" s="196" t="s">
        <v>155</v>
      </c>
      <c r="E169" s="197" t="s">
        <v>1</v>
      </c>
      <c r="F169" s="198" t="s">
        <v>618</v>
      </c>
      <c r="G169" s="195"/>
      <c r="H169" s="199">
        <v>16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155</v>
      </c>
      <c r="AU169" s="205" t="s">
        <v>85</v>
      </c>
      <c r="AV169" s="12" t="s">
        <v>85</v>
      </c>
      <c r="AW169" s="12" t="s">
        <v>32</v>
      </c>
      <c r="AX169" s="12" t="s">
        <v>83</v>
      </c>
      <c r="AY169" s="205" t="s">
        <v>148</v>
      </c>
    </row>
    <row r="170" spans="1:65" s="2" customFormat="1" ht="16.5" customHeight="1">
      <c r="A170" s="35"/>
      <c r="B170" s="36"/>
      <c r="C170" s="180" t="s">
        <v>120</v>
      </c>
      <c r="D170" s="180" t="s">
        <v>149</v>
      </c>
      <c r="E170" s="181" t="s">
        <v>221</v>
      </c>
      <c r="F170" s="182" t="s">
        <v>222</v>
      </c>
      <c r="G170" s="183" t="s">
        <v>215</v>
      </c>
      <c r="H170" s="184">
        <v>6.44</v>
      </c>
      <c r="I170" s="185"/>
      <c r="J170" s="186">
        <f>ROUND(I170*H170,2)</f>
        <v>0</v>
      </c>
      <c r="K170" s="187"/>
      <c r="L170" s="40"/>
      <c r="M170" s="188" t="s">
        <v>1</v>
      </c>
      <c r="N170" s="189" t="s">
        <v>41</v>
      </c>
      <c r="O170" s="72"/>
      <c r="P170" s="190">
        <f>O170*H170</f>
        <v>0</v>
      </c>
      <c r="Q170" s="190">
        <v>0</v>
      </c>
      <c r="R170" s="190">
        <f>Q170*H170</f>
        <v>0</v>
      </c>
      <c r="S170" s="190">
        <v>2.4</v>
      </c>
      <c r="T170" s="191">
        <f>S170*H170</f>
        <v>15.456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2" t="s">
        <v>93</v>
      </c>
      <c r="AT170" s="192" t="s">
        <v>149</v>
      </c>
      <c r="AU170" s="192" t="s">
        <v>85</v>
      </c>
      <c r="AY170" s="18" t="s">
        <v>148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83</v>
      </c>
      <c r="BK170" s="193">
        <f>ROUND(I170*H170,2)</f>
        <v>0</v>
      </c>
      <c r="BL170" s="18" t="s">
        <v>93</v>
      </c>
      <c r="BM170" s="192" t="s">
        <v>619</v>
      </c>
    </row>
    <row r="171" spans="1:65" s="13" customFormat="1">
      <c r="B171" s="206"/>
      <c r="C171" s="207"/>
      <c r="D171" s="196" t="s">
        <v>155</v>
      </c>
      <c r="E171" s="208" t="s">
        <v>1</v>
      </c>
      <c r="F171" s="209" t="s">
        <v>620</v>
      </c>
      <c r="G171" s="207"/>
      <c r="H171" s="208" t="s">
        <v>1</v>
      </c>
      <c r="I171" s="210"/>
      <c r="J171" s="207"/>
      <c r="K171" s="207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155</v>
      </c>
      <c r="AU171" s="215" t="s">
        <v>85</v>
      </c>
      <c r="AV171" s="13" t="s">
        <v>83</v>
      </c>
      <c r="AW171" s="13" t="s">
        <v>32</v>
      </c>
      <c r="AX171" s="13" t="s">
        <v>76</v>
      </c>
      <c r="AY171" s="215" t="s">
        <v>148</v>
      </c>
    </row>
    <row r="172" spans="1:65" s="12" customFormat="1">
      <c r="B172" s="194"/>
      <c r="C172" s="195"/>
      <c r="D172" s="196" t="s">
        <v>155</v>
      </c>
      <c r="E172" s="197" t="s">
        <v>1</v>
      </c>
      <c r="F172" s="198" t="s">
        <v>621</v>
      </c>
      <c r="G172" s="195"/>
      <c r="H172" s="199">
        <v>1.44</v>
      </c>
      <c r="I172" s="200"/>
      <c r="J172" s="195"/>
      <c r="K172" s="195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155</v>
      </c>
      <c r="AU172" s="205" t="s">
        <v>85</v>
      </c>
      <c r="AV172" s="12" t="s">
        <v>85</v>
      </c>
      <c r="AW172" s="12" t="s">
        <v>32</v>
      </c>
      <c r="AX172" s="12" t="s">
        <v>76</v>
      </c>
      <c r="AY172" s="205" t="s">
        <v>148</v>
      </c>
    </row>
    <row r="173" spans="1:65" s="12" customFormat="1">
      <c r="B173" s="194"/>
      <c r="C173" s="195"/>
      <c r="D173" s="196" t="s">
        <v>155</v>
      </c>
      <c r="E173" s="197" t="s">
        <v>1</v>
      </c>
      <c r="F173" s="198" t="s">
        <v>622</v>
      </c>
      <c r="G173" s="195"/>
      <c r="H173" s="199">
        <v>5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85</v>
      </c>
      <c r="AV173" s="12" t="s">
        <v>85</v>
      </c>
      <c r="AW173" s="12" t="s">
        <v>32</v>
      </c>
      <c r="AX173" s="12" t="s">
        <v>76</v>
      </c>
      <c r="AY173" s="205" t="s">
        <v>148</v>
      </c>
    </row>
    <row r="174" spans="1:65" s="16" customFormat="1">
      <c r="B174" s="238"/>
      <c r="C174" s="239"/>
      <c r="D174" s="196" t="s">
        <v>155</v>
      </c>
      <c r="E174" s="240" t="s">
        <v>1</v>
      </c>
      <c r="F174" s="241" t="s">
        <v>228</v>
      </c>
      <c r="G174" s="239"/>
      <c r="H174" s="242">
        <v>6.4399999999999995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155</v>
      </c>
      <c r="AU174" s="248" t="s">
        <v>85</v>
      </c>
      <c r="AV174" s="16" t="s">
        <v>93</v>
      </c>
      <c r="AW174" s="16" t="s">
        <v>32</v>
      </c>
      <c r="AX174" s="16" t="s">
        <v>83</v>
      </c>
      <c r="AY174" s="248" t="s">
        <v>148</v>
      </c>
    </row>
    <row r="175" spans="1:65" s="11" customFormat="1" ht="22.9" customHeight="1">
      <c r="B175" s="166"/>
      <c r="C175" s="167"/>
      <c r="D175" s="168" t="s">
        <v>75</v>
      </c>
      <c r="E175" s="225" t="s">
        <v>247</v>
      </c>
      <c r="F175" s="225" t="s">
        <v>248</v>
      </c>
      <c r="G175" s="167"/>
      <c r="H175" s="167"/>
      <c r="I175" s="170"/>
      <c r="J175" s="226">
        <f>BK175</f>
        <v>0</v>
      </c>
      <c r="K175" s="167"/>
      <c r="L175" s="172"/>
      <c r="M175" s="173"/>
      <c r="N175" s="174"/>
      <c r="O175" s="174"/>
      <c r="P175" s="175">
        <f>SUM(P176:P186)</f>
        <v>0</v>
      </c>
      <c r="Q175" s="174"/>
      <c r="R175" s="175">
        <f>SUM(R176:R186)</f>
        <v>0</v>
      </c>
      <c r="S175" s="174"/>
      <c r="T175" s="176">
        <f>SUM(T176:T186)</f>
        <v>0</v>
      </c>
      <c r="AR175" s="177" t="s">
        <v>83</v>
      </c>
      <c r="AT175" s="178" t="s">
        <v>75</v>
      </c>
      <c r="AU175" s="178" t="s">
        <v>83</v>
      </c>
      <c r="AY175" s="177" t="s">
        <v>148</v>
      </c>
      <c r="BK175" s="179">
        <f>SUM(BK176:BK186)</f>
        <v>0</v>
      </c>
    </row>
    <row r="176" spans="1:65" s="2" customFormat="1" ht="21.75" customHeight="1">
      <c r="A176" s="35"/>
      <c r="B176" s="36"/>
      <c r="C176" s="180" t="s">
        <v>270</v>
      </c>
      <c r="D176" s="180" t="s">
        <v>149</v>
      </c>
      <c r="E176" s="181" t="s">
        <v>525</v>
      </c>
      <c r="F176" s="182" t="s">
        <v>526</v>
      </c>
      <c r="G176" s="183" t="s">
        <v>251</v>
      </c>
      <c r="H176" s="184">
        <v>49.146999999999998</v>
      </c>
      <c r="I176" s="185"/>
      <c r="J176" s="186">
        <f>ROUND(I176*H176,2)</f>
        <v>0</v>
      </c>
      <c r="K176" s="187"/>
      <c r="L176" s="40"/>
      <c r="M176" s="188" t="s">
        <v>1</v>
      </c>
      <c r="N176" s="189" t="s">
        <v>41</v>
      </c>
      <c r="O176" s="72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2" t="s">
        <v>93</v>
      </c>
      <c r="AT176" s="192" t="s">
        <v>149</v>
      </c>
      <c r="AU176" s="192" t="s">
        <v>85</v>
      </c>
      <c r="AY176" s="18" t="s">
        <v>148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83</v>
      </c>
      <c r="BK176" s="193">
        <f>ROUND(I176*H176,2)</f>
        <v>0</v>
      </c>
      <c r="BL176" s="18" t="s">
        <v>93</v>
      </c>
      <c r="BM176" s="192" t="s">
        <v>623</v>
      </c>
    </row>
    <row r="177" spans="1:65" s="12" customFormat="1">
      <c r="B177" s="194"/>
      <c r="C177" s="195"/>
      <c r="D177" s="196" t="s">
        <v>155</v>
      </c>
      <c r="E177" s="197" t="s">
        <v>1</v>
      </c>
      <c r="F177" s="198" t="s">
        <v>624</v>
      </c>
      <c r="G177" s="195"/>
      <c r="H177" s="199">
        <v>49.146999999999998</v>
      </c>
      <c r="I177" s="200"/>
      <c r="J177" s="195"/>
      <c r="K177" s="195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155</v>
      </c>
      <c r="AU177" s="205" t="s">
        <v>85</v>
      </c>
      <c r="AV177" s="12" t="s">
        <v>85</v>
      </c>
      <c r="AW177" s="12" t="s">
        <v>32</v>
      </c>
      <c r="AX177" s="12" t="s">
        <v>83</v>
      </c>
      <c r="AY177" s="205" t="s">
        <v>148</v>
      </c>
    </row>
    <row r="178" spans="1:65" s="2" customFormat="1" ht="21.75" customHeight="1">
      <c r="A178" s="35"/>
      <c r="B178" s="36"/>
      <c r="C178" s="180" t="s">
        <v>8</v>
      </c>
      <c r="D178" s="180" t="s">
        <v>149</v>
      </c>
      <c r="E178" s="181" t="s">
        <v>249</v>
      </c>
      <c r="F178" s="182" t="s">
        <v>250</v>
      </c>
      <c r="G178" s="183" t="s">
        <v>251</v>
      </c>
      <c r="H178" s="184">
        <v>15.456</v>
      </c>
      <c r="I178" s="185"/>
      <c r="J178" s="186">
        <f>ROUND(I178*H178,2)</f>
        <v>0</v>
      </c>
      <c r="K178" s="187"/>
      <c r="L178" s="40"/>
      <c r="M178" s="188" t="s">
        <v>1</v>
      </c>
      <c r="N178" s="189" t="s">
        <v>41</v>
      </c>
      <c r="O178" s="72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93</v>
      </c>
      <c r="AT178" s="192" t="s">
        <v>149</v>
      </c>
      <c r="AU178" s="192" t="s">
        <v>85</v>
      </c>
      <c r="AY178" s="18" t="s">
        <v>148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83</v>
      </c>
      <c r="BK178" s="193">
        <f>ROUND(I178*H178,2)</f>
        <v>0</v>
      </c>
      <c r="BL178" s="18" t="s">
        <v>93</v>
      </c>
      <c r="BM178" s="192" t="s">
        <v>625</v>
      </c>
    </row>
    <row r="179" spans="1:65" s="2" customFormat="1" ht="21.75" customHeight="1">
      <c r="A179" s="35"/>
      <c r="B179" s="36"/>
      <c r="C179" s="180" t="s">
        <v>282</v>
      </c>
      <c r="D179" s="180" t="s">
        <v>149</v>
      </c>
      <c r="E179" s="181" t="s">
        <v>257</v>
      </c>
      <c r="F179" s="182" t="s">
        <v>258</v>
      </c>
      <c r="G179" s="183" t="s">
        <v>251</v>
      </c>
      <c r="H179" s="184">
        <v>64.602999999999994</v>
      </c>
      <c r="I179" s="185"/>
      <c r="J179" s="186">
        <f>ROUND(I179*H179,2)</f>
        <v>0</v>
      </c>
      <c r="K179" s="187"/>
      <c r="L179" s="40"/>
      <c r="M179" s="188" t="s">
        <v>1</v>
      </c>
      <c r="N179" s="189" t="s">
        <v>41</v>
      </c>
      <c r="O179" s="72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2" t="s">
        <v>93</v>
      </c>
      <c r="AT179" s="192" t="s">
        <v>149</v>
      </c>
      <c r="AU179" s="192" t="s">
        <v>85</v>
      </c>
      <c r="AY179" s="18" t="s">
        <v>148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83</v>
      </c>
      <c r="BK179" s="193">
        <f>ROUND(I179*H179,2)</f>
        <v>0</v>
      </c>
      <c r="BL179" s="18" t="s">
        <v>93</v>
      </c>
      <c r="BM179" s="192" t="s">
        <v>626</v>
      </c>
    </row>
    <row r="180" spans="1:65" s="12" customFormat="1">
      <c r="B180" s="194"/>
      <c r="C180" s="195"/>
      <c r="D180" s="196" t="s">
        <v>155</v>
      </c>
      <c r="E180" s="197" t="s">
        <v>1</v>
      </c>
      <c r="F180" s="198" t="s">
        <v>627</v>
      </c>
      <c r="G180" s="195"/>
      <c r="H180" s="199">
        <v>64.602999999999994</v>
      </c>
      <c r="I180" s="200"/>
      <c r="J180" s="195"/>
      <c r="K180" s="195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155</v>
      </c>
      <c r="AU180" s="205" t="s">
        <v>85</v>
      </c>
      <c r="AV180" s="12" t="s">
        <v>85</v>
      </c>
      <c r="AW180" s="12" t="s">
        <v>32</v>
      </c>
      <c r="AX180" s="12" t="s">
        <v>83</v>
      </c>
      <c r="AY180" s="205" t="s">
        <v>148</v>
      </c>
    </row>
    <row r="181" spans="1:65" s="2" customFormat="1" ht="21.75" customHeight="1">
      <c r="A181" s="35"/>
      <c r="B181" s="36"/>
      <c r="C181" s="180" t="s">
        <v>289</v>
      </c>
      <c r="D181" s="180" t="s">
        <v>149</v>
      </c>
      <c r="E181" s="181" t="s">
        <v>260</v>
      </c>
      <c r="F181" s="182" t="s">
        <v>261</v>
      </c>
      <c r="G181" s="183" t="s">
        <v>251</v>
      </c>
      <c r="H181" s="184">
        <v>64.602999999999994</v>
      </c>
      <c r="I181" s="185"/>
      <c r="J181" s="186">
        <f>ROUND(I181*H181,2)</f>
        <v>0</v>
      </c>
      <c r="K181" s="187"/>
      <c r="L181" s="40"/>
      <c r="M181" s="188" t="s">
        <v>1</v>
      </c>
      <c r="N181" s="189" t="s">
        <v>41</v>
      </c>
      <c r="O181" s="72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2" t="s">
        <v>93</v>
      </c>
      <c r="AT181" s="192" t="s">
        <v>149</v>
      </c>
      <c r="AU181" s="192" t="s">
        <v>85</v>
      </c>
      <c r="AY181" s="18" t="s">
        <v>148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83</v>
      </c>
      <c r="BK181" s="193">
        <f>ROUND(I181*H181,2)</f>
        <v>0</v>
      </c>
      <c r="BL181" s="18" t="s">
        <v>93</v>
      </c>
      <c r="BM181" s="192" t="s">
        <v>628</v>
      </c>
    </row>
    <row r="182" spans="1:65" s="2" customFormat="1" ht="21.75" customHeight="1">
      <c r="A182" s="35"/>
      <c r="B182" s="36"/>
      <c r="C182" s="180" t="s">
        <v>294</v>
      </c>
      <c r="D182" s="180" t="s">
        <v>149</v>
      </c>
      <c r="E182" s="181" t="s">
        <v>263</v>
      </c>
      <c r="F182" s="182" t="s">
        <v>264</v>
      </c>
      <c r="G182" s="183" t="s">
        <v>251</v>
      </c>
      <c r="H182" s="184">
        <v>1550.472</v>
      </c>
      <c r="I182" s="185"/>
      <c r="J182" s="186">
        <f>ROUND(I182*H182,2)</f>
        <v>0</v>
      </c>
      <c r="K182" s="187"/>
      <c r="L182" s="40"/>
      <c r="M182" s="188" t="s">
        <v>1</v>
      </c>
      <c r="N182" s="189" t="s">
        <v>41</v>
      </c>
      <c r="O182" s="72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2" t="s">
        <v>93</v>
      </c>
      <c r="AT182" s="192" t="s">
        <v>149</v>
      </c>
      <c r="AU182" s="192" t="s">
        <v>85</v>
      </c>
      <c r="AY182" s="18" t="s">
        <v>148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8" t="s">
        <v>83</v>
      </c>
      <c r="BK182" s="193">
        <f>ROUND(I182*H182,2)</f>
        <v>0</v>
      </c>
      <c r="BL182" s="18" t="s">
        <v>93</v>
      </c>
      <c r="BM182" s="192" t="s">
        <v>629</v>
      </c>
    </row>
    <row r="183" spans="1:65" s="12" customFormat="1">
      <c r="B183" s="194"/>
      <c r="C183" s="195"/>
      <c r="D183" s="196" t="s">
        <v>155</v>
      </c>
      <c r="E183" s="195"/>
      <c r="F183" s="198" t="s">
        <v>630</v>
      </c>
      <c r="G183" s="195"/>
      <c r="H183" s="199">
        <v>1550.472</v>
      </c>
      <c r="I183" s="200"/>
      <c r="J183" s="195"/>
      <c r="K183" s="195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155</v>
      </c>
      <c r="AU183" s="205" t="s">
        <v>85</v>
      </c>
      <c r="AV183" s="12" t="s">
        <v>85</v>
      </c>
      <c r="AW183" s="12" t="s">
        <v>4</v>
      </c>
      <c r="AX183" s="12" t="s">
        <v>83</v>
      </c>
      <c r="AY183" s="205" t="s">
        <v>148</v>
      </c>
    </row>
    <row r="184" spans="1:65" s="2" customFormat="1" ht="33" customHeight="1">
      <c r="A184" s="35"/>
      <c r="B184" s="36"/>
      <c r="C184" s="180" t="s">
        <v>354</v>
      </c>
      <c r="D184" s="180" t="s">
        <v>149</v>
      </c>
      <c r="E184" s="181" t="s">
        <v>534</v>
      </c>
      <c r="F184" s="182" t="s">
        <v>535</v>
      </c>
      <c r="G184" s="183" t="s">
        <v>251</v>
      </c>
      <c r="H184" s="184">
        <v>49.146999999999998</v>
      </c>
      <c r="I184" s="185"/>
      <c r="J184" s="186">
        <f>ROUND(I184*H184,2)</f>
        <v>0</v>
      </c>
      <c r="K184" s="187"/>
      <c r="L184" s="40"/>
      <c r="M184" s="188" t="s">
        <v>1</v>
      </c>
      <c r="N184" s="189" t="s">
        <v>41</v>
      </c>
      <c r="O184" s="72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2" t="s">
        <v>93</v>
      </c>
      <c r="AT184" s="192" t="s">
        <v>149</v>
      </c>
      <c r="AU184" s="192" t="s">
        <v>85</v>
      </c>
      <c r="AY184" s="18" t="s">
        <v>148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83</v>
      </c>
      <c r="BK184" s="193">
        <f>ROUND(I184*H184,2)</f>
        <v>0</v>
      </c>
      <c r="BL184" s="18" t="s">
        <v>93</v>
      </c>
      <c r="BM184" s="192" t="s">
        <v>631</v>
      </c>
    </row>
    <row r="185" spans="1:65" s="2" customFormat="1" ht="33" customHeight="1">
      <c r="A185" s="35"/>
      <c r="B185" s="36"/>
      <c r="C185" s="180" t="s">
        <v>355</v>
      </c>
      <c r="D185" s="180" t="s">
        <v>149</v>
      </c>
      <c r="E185" s="181" t="s">
        <v>267</v>
      </c>
      <c r="F185" s="182" t="s">
        <v>268</v>
      </c>
      <c r="G185" s="183" t="s">
        <v>251</v>
      </c>
      <c r="H185" s="184">
        <v>15.456</v>
      </c>
      <c r="I185" s="185"/>
      <c r="J185" s="186">
        <f>ROUND(I185*H185,2)</f>
        <v>0</v>
      </c>
      <c r="K185" s="187"/>
      <c r="L185" s="40"/>
      <c r="M185" s="188" t="s">
        <v>1</v>
      </c>
      <c r="N185" s="189" t="s">
        <v>41</v>
      </c>
      <c r="O185" s="72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93</v>
      </c>
      <c r="AT185" s="192" t="s">
        <v>149</v>
      </c>
      <c r="AU185" s="192" t="s">
        <v>85</v>
      </c>
      <c r="AY185" s="18" t="s">
        <v>148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83</v>
      </c>
      <c r="BK185" s="193">
        <f>ROUND(I185*H185,2)</f>
        <v>0</v>
      </c>
      <c r="BL185" s="18" t="s">
        <v>93</v>
      </c>
      <c r="BM185" s="192" t="s">
        <v>632</v>
      </c>
    </row>
    <row r="186" spans="1:65" s="2" customFormat="1" ht="16.5" customHeight="1">
      <c r="A186" s="35"/>
      <c r="B186" s="36"/>
      <c r="C186" s="180" t="s">
        <v>7</v>
      </c>
      <c r="D186" s="180" t="s">
        <v>149</v>
      </c>
      <c r="E186" s="181" t="s">
        <v>633</v>
      </c>
      <c r="F186" s="182" t="s">
        <v>634</v>
      </c>
      <c r="G186" s="183" t="s">
        <v>215</v>
      </c>
      <c r="H186" s="184">
        <v>12</v>
      </c>
      <c r="I186" s="185"/>
      <c r="J186" s="186">
        <f>ROUND(I186*H186,2)</f>
        <v>0</v>
      </c>
      <c r="K186" s="187"/>
      <c r="L186" s="40"/>
      <c r="M186" s="188" t="s">
        <v>1</v>
      </c>
      <c r="N186" s="189" t="s">
        <v>41</v>
      </c>
      <c r="O186" s="72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2" t="s">
        <v>93</v>
      </c>
      <c r="AT186" s="192" t="s">
        <v>149</v>
      </c>
      <c r="AU186" s="192" t="s">
        <v>85</v>
      </c>
      <c r="AY186" s="18" t="s">
        <v>148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8" t="s">
        <v>83</v>
      </c>
      <c r="BK186" s="193">
        <f>ROUND(I186*H186,2)</f>
        <v>0</v>
      </c>
      <c r="BL186" s="18" t="s">
        <v>93</v>
      </c>
      <c r="BM186" s="192" t="s">
        <v>635</v>
      </c>
    </row>
    <row r="187" spans="1:65" s="11" customFormat="1" ht="25.9" customHeight="1">
      <c r="B187" s="166"/>
      <c r="C187" s="167"/>
      <c r="D187" s="168" t="s">
        <v>75</v>
      </c>
      <c r="E187" s="169" t="s">
        <v>278</v>
      </c>
      <c r="F187" s="169" t="s">
        <v>279</v>
      </c>
      <c r="G187" s="167"/>
      <c r="H187" s="167"/>
      <c r="I187" s="170"/>
      <c r="J187" s="171">
        <f>BK187</f>
        <v>0</v>
      </c>
      <c r="K187" s="167"/>
      <c r="L187" s="172"/>
      <c r="M187" s="173"/>
      <c r="N187" s="174"/>
      <c r="O187" s="174"/>
      <c r="P187" s="175">
        <f>P188+P192</f>
        <v>0</v>
      </c>
      <c r="Q187" s="174"/>
      <c r="R187" s="175">
        <f>R188+R192</f>
        <v>0</v>
      </c>
      <c r="S187" s="174"/>
      <c r="T187" s="176">
        <f>T188+T192</f>
        <v>0</v>
      </c>
      <c r="AR187" s="177" t="s">
        <v>85</v>
      </c>
      <c r="AT187" s="178" t="s">
        <v>75</v>
      </c>
      <c r="AU187" s="178" t="s">
        <v>76</v>
      </c>
      <c r="AY187" s="177" t="s">
        <v>148</v>
      </c>
      <c r="BK187" s="179">
        <f>BK188+BK192</f>
        <v>0</v>
      </c>
    </row>
    <row r="188" spans="1:65" s="11" customFormat="1" ht="22.9" customHeight="1">
      <c r="B188" s="166"/>
      <c r="C188" s="167"/>
      <c r="D188" s="168" t="s">
        <v>75</v>
      </c>
      <c r="E188" s="225" t="s">
        <v>636</v>
      </c>
      <c r="F188" s="225" t="s">
        <v>637</v>
      </c>
      <c r="G188" s="167"/>
      <c r="H188" s="167"/>
      <c r="I188" s="170"/>
      <c r="J188" s="226">
        <f>BK188</f>
        <v>0</v>
      </c>
      <c r="K188" s="167"/>
      <c r="L188" s="172"/>
      <c r="M188" s="173"/>
      <c r="N188" s="174"/>
      <c r="O188" s="174"/>
      <c r="P188" s="175">
        <f>SUM(P189:P191)</f>
        <v>0</v>
      </c>
      <c r="Q188" s="174"/>
      <c r="R188" s="175">
        <f>SUM(R189:R191)</f>
        <v>0</v>
      </c>
      <c r="S188" s="174"/>
      <c r="T188" s="176">
        <f>SUM(T189:T191)</f>
        <v>0</v>
      </c>
      <c r="AR188" s="177" t="s">
        <v>85</v>
      </c>
      <c r="AT188" s="178" t="s">
        <v>75</v>
      </c>
      <c r="AU188" s="178" t="s">
        <v>83</v>
      </c>
      <c r="AY188" s="177" t="s">
        <v>148</v>
      </c>
      <c r="BK188" s="179">
        <f>SUM(BK189:BK191)</f>
        <v>0</v>
      </c>
    </row>
    <row r="189" spans="1:65" s="2" customFormat="1" ht="21.75" customHeight="1">
      <c r="A189" s="35"/>
      <c r="B189" s="36"/>
      <c r="C189" s="180" t="s">
        <v>358</v>
      </c>
      <c r="D189" s="180" t="s">
        <v>149</v>
      </c>
      <c r="E189" s="181" t="s">
        <v>638</v>
      </c>
      <c r="F189" s="182" t="s">
        <v>639</v>
      </c>
      <c r="G189" s="183" t="s">
        <v>491</v>
      </c>
      <c r="H189" s="184">
        <v>20</v>
      </c>
      <c r="I189" s="185"/>
      <c r="J189" s="186">
        <f>ROUND(I189*H189,2)</f>
        <v>0</v>
      </c>
      <c r="K189" s="187"/>
      <c r="L189" s="40"/>
      <c r="M189" s="188" t="s">
        <v>1</v>
      </c>
      <c r="N189" s="189" t="s">
        <v>41</v>
      </c>
      <c r="O189" s="72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2" t="s">
        <v>282</v>
      </c>
      <c r="AT189" s="192" t="s">
        <v>149</v>
      </c>
      <c r="AU189" s="192" t="s">
        <v>85</v>
      </c>
      <c r="AY189" s="18" t="s">
        <v>148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8" t="s">
        <v>83</v>
      </c>
      <c r="BK189" s="193">
        <f>ROUND(I189*H189,2)</f>
        <v>0</v>
      </c>
      <c r="BL189" s="18" t="s">
        <v>282</v>
      </c>
      <c r="BM189" s="192" t="s">
        <v>640</v>
      </c>
    </row>
    <row r="190" spans="1:65" s="2" customFormat="1" ht="21.75" customHeight="1">
      <c r="A190" s="35"/>
      <c r="B190" s="36"/>
      <c r="C190" s="180" t="s">
        <v>641</v>
      </c>
      <c r="D190" s="180" t="s">
        <v>149</v>
      </c>
      <c r="E190" s="181" t="s">
        <v>642</v>
      </c>
      <c r="F190" s="182" t="s">
        <v>643</v>
      </c>
      <c r="G190" s="183" t="s">
        <v>491</v>
      </c>
      <c r="H190" s="184">
        <v>1</v>
      </c>
      <c r="I190" s="185"/>
      <c r="J190" s="186">
        <f>ROUND(I190*H190,2)</f>
        <v>0</v>
      </c>
      <c r="K190" s="187"/>
      <c r="L190" s="40"/>
      <c r="M190" s="188" t="s">
        <v>1</v>
      </c>
      <c r="N190" s="189" t="s">
        <v>41</v>
      </c>
      <c r="O190" s="72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282</v>
      </c>
      <c r="AT190" s="192" t="s">
        <v>149</v>
      </c>
      <c r="AU190" s="192" t="s">
        <v>85</v>
      </c>
      <c r="AY190" s="18" t="s">
        <v>148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8" t="s">
        <v>83</v>
      </c>
      <c r="BK190" s="193">
        <f>ROUND(I190*H190,2)</f>
        <v>0</v>
      </c>
      <c r="BL190" s="18" t="s">
        <v>282</v>
      </c>
      <c r="BM190" s="192" t="s">
        <v>644</v>
      </c>
    </row>
    <row r="191" spans="1:65" s="2" customFormat="1" ht="16.5" customHeight="1">
      <c r="A191" s="35"/>
      <c r="B191" s="36"/>
      <c r="C191" s="180" t="s">
        <v>645</v>
      </c>
      <c r="D191" s="180" t="s">
        <v>149</v>
      </c>
      <c r="E191" s="181" t="s">
        <v>646</v>
      </c>
      <c r="F191" s="182" t="s">
        <v>647</v>
      </c>
      <c r="G191" s="183" t="s">
        <v>491</v>
      </c>
      <c r="H191" s="184">
        <v>1</v>
      </c>
      <c r="I191" s="185"/>
      <c r="J191" s="186">
        <f>ROUND(I191*H191,2)</f>
        <v>0</v>
      </c>
      <c r="K191" s="187"/>
      <c r="L191" s="40"/>
      <c r="M191" s="188" t="s">
        <v>1</v>
      </c>
      <c r="N191" s="189" t="s">
        <v>41</v>
      </c>
      <c r="O191" s="72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2" t="s">
        <v>282</v>
      </c>
      <c r="AT191" s="192" t="s">
        <v>149</v>
      </c>
      <c r="AU191" s="192" t="s">
        <v>85</v>
      </c>
      <c r="AY191" s="18" t="s">
        <v>148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83</v>
      </c>
      <c r="BK191" s="193">
        <f>ROUND(I191*H191,2)</f>
        <v>0</v>
      </c>
      <c r="BL191" s="18" t="s">
        <v>282</v>
      </c>
      <c r="BM191" s="192" t="s">
        <v>648</v>
      </c>
    </row>
    <row r="192" spans="1:65" s="11" customFormat="1" ht="22.9" customHeight="1">
      <c r="B192" s="166"/>
      <c r="C192" s="167"/>
      <c r="D192" s="168" t="s">
        <v>75</v>
      </c>
      <c r="E192" s="225" t="s">
        <v>649</v>
      </c>
      <c r="F192" s="225" t="s">
        <v>650</v>
      </c>
      <c r="G192" s="167"/>
      <c r="H192" s="167"/>
      <c r="I192" s="170"/>
      <c r="J192" s="226">
        <f>BK192</f>
        <v>0</v>
      </c>
      <c r="K192" s="167"/>
      <c r="L192" s="172"/>
      <c r="M192" s="173"/>
      <c r="N192" s="174"/>
      <c r="O192" s="174"/>
      <c r="P192" s="175">
        <f>SUM(P193:P197)</f>
        <v>0</v>
      </c>
      <c r="Q192" s="174"/>
      <c r="R192" s="175">
        <f>SUM(R193:R197)</f>
        <v>0</v>
      </c>
      <c r="S192" s="174"/>
      <c r="T192" s="176">
        <f>SUM(T193:T197)</f>
        <v>0</v>
      </c>
      <c r="AR192" s="177" t="s">
        <v>85</v>
      </c>
      <c r="AT192" s="178" t="s">
        <v>75</v>
      </c>
      <c r="AU192" s="178" t="s">
        <v>83</v>
      </c>
      <c r="AY192" s="177" t="s">
        <v>148</v>
      </c>
      <c r="BK192" s="179">
        <f>SUM(BK193:BK197)</f>
        <v>0</v>
      </c>
    </row>
    <row r="193" spans="1:65" s="2" customFormat="1" ht="21.75" customHeight="1">
      <c r="A193" s="35"/>
      <c r="B193" s="36"/>
      <c r="C193" s="180" t="s">
        <v>651</v>
      </c>
      <c r="D193" s="180" t="s">
        <v>149</v>
      </c>
      <c r="E193" s="181" t="s">
        <v>652</v>
      </c>
      <c r="F193" s="182" t="s">
        <v>653</v>
      </c>
      <c r="G193" s="183" t="s">
        <v>491</v>
      </c>
      <c r="H193" s="184">
        <v>1</v>
      </c>
      <c r="I193" s="185"/>
      <c r="J193" s="186">
        <f>ROUND(I193*H193,2)</f>
        <v>0</v>
      </c>
      <c r="K193" s="187"/>
      <c r="L193" s="40"/>
      <c r="M193" s="188" t="s">
        <v>1</v>
      </c>
      <c r="N193" s="189" t="s">
        <v>41</v>
      </c>
      <c r="O193" s="72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2" t="s">
        <v>654</v>
      </c>
      <c r="AT193" s="192" t="s">
        <v>149</v>
      </c>
      <c r="AU193" s="192" t="s">
        <v>85</v>
      </c>
      <c r="AY193" s="18" t="s">
        <v>148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8" t="s">
        <v>83</v>
      </c>
      <c r="BK193" s="193">
        <f>ROUND(I193*H193,2)</f>
        <v>0</v>
      </c>
      <c r="BL193" s="18" t="s">
        <v>654</v>
      </c>
      <c r="BM193" s="192" t="s">
        <v>655</v>
      </c>
    </row>
    <row r="194" spans="1:65" s="13" customFormat="1">
      <c r="B194" s="206"/>
      <c r="C194" s="207"/>
      <c r="D194" s="196" t="s">
        <v>155</v>
      </c>
      <c r="E194" s="208" t="s">
        <v>1</v>
      </c>
      <c r="F194" s="209" t="s">
        <v>656</v>
      </c>
      <c r="G194" s="207"/>
      <c r="H194" s="208" t="s">
        <v>1</v>
      </c>
      <c r="I194" s="210"/>
      <c r="J194" s="207"/>
      <c r="K194" s="207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155</v>
      </c>
      <c r="AU194" s="215" t="s">
        <v>85</v>
      </c>
      <c r="AV194" s="13" t="s">
        <v>83</v>
      </c>
      <c r="AW194" s="13" t="s">
        <v>32</v>
      </c>
      <c r="AX194" s="13" t="s">
        <v>76</v>
      </c>
      <c r="AY194" s="215" t="s">
        <v>148</v>
      </c>
    </row>
    <row r="195" spans="1:65" s="12" customFormat="1">
      <c r="B195" s="194"/>
      <c r="C195" s="195"/>
      <c r="D195" s="196" t="s">
        <v>155</v>
      </c>
      <c r="E195" s="197" t="s">
        <v>1</v>
      </c>
      <c r="F195" s="198" t="s">
        <v>83</v>
      </c>
      <c r="G195" s="195"/>
      <c r="H195" s="199">
        <v>1</v>
      </c>
      <c r="I195" s="200"/>
      <c r="J195" s="195"/>
      <c r="K195" s="195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155</v>
      </c>
      <c r="AU195" s="205" t="s">
        <v>85</v>
      </c>
      <c r="AV195" s="12" t="s">
        <v>85</v>
      </c>
      <c r="AW195" s="12" t="s">
        <v>32</v>
      </c>
      <c r="AX195" s="12" t="s">
        <v>83</v>
      </c>
      <c r="AY195" s="205" t="s">
        <v>148</v>
      </c>
    </row>
    <row r="196" spans="1:65" s="2" customFormat="1" ht="16.5" customHeight="1">
      <c r="A196" s="35"/>
      <c r="B196" s="36"/>
      <c r="C196" s="257" t="s">
        <v>657</v>
      </c>
      <c r="D196" s="257" t="s">
        <v>592</v>
      </c>
      <c r="E196" s="258" t="s">
        <v>658</v>
      </c>
      <c r="F196" s="259" t="s">
        <v>659</v>
      </c>
      <c r="G196" s="260" t="s">
        <v>491</v>
      </c>
      <c r="H196" s="261">
        <v>1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72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2" t="s">
        <v>660</v>
      </c>
      <c r="AT196" s="192" t="s">
        <v>592</v>
      </c>
      <c r="AU196" s="192" t="s">
        <v>85</v>
      </c>
      <c r="AY196" s="18" t="s">
        <v>148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8" t="s">
        <v>83</v>
      </c>
      <c r="BK196" s="193">
        <f>ROUND(I196*H196,2)</f>
        <v>0</v>
      </c>
      <c r="BL196" s="18" t="s">
        <v>654</v>
      </c>
      <c r="BM196" s="192" t="s">
        <v>661</v>
      </c>
    </row>
    <row r="197" spans="1:65" s="2" customFormat="1" ht="16.5" customHeight="1">
      <c r="A197" s="35"/>
      <c r="B197" s="36"/>
      <c r="C197" s="180" t="s">
        <v>662</v>
      </c>
      <c r="D197" s="180" t="s">
        <v>149</v>
      </c>
      <c r="E197" s="181" t="s">
        <v>663</v>
      </c>
      <c r="F197" s="182" t="s">
        <v>664</v>
      </c>
      <c r="G197" s="183" t="s">
        <v>491</v>
      </c>
      <c r="H197" s="184">
        <v>1</v>
      </c>
      <c r="I197" s="185"/>
      <c r="J197" s="186">
        <f>ROUND(I197*H197,2)</f>
        <v>0</v>
      </c>
      <c r="K197" s="187"/>
      <c r="L197" s="40"/>
      <c r="M197" s="249" t="s">
        <v>1</v>
      </c>
      <c r="N197" s="250" t="s">
        <v>41</v>
      </c>
      <c r="O197" s="251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2" t="s">
        <v>654</v>
      </c>
      <c r="AT197" s="192" t="s">
        <v>149</v>
      </c>
      <c r="AU197" s="192" t="s">
        <v>85</v>
      </c>
      <c r="AY197" s="18" t="s">
        <v>148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8" t="s">
        <v>83</v>
      </c>
      <c r="BK197" s="193">
        <f>ROUND(I197*H197,2)</f>
        <v>0</v>
      </c>
      <c r="BL197" s="18" t="s">
        <v>654</v>
      </c>
      <c r="BM197" s="192" t="s">
        <v>665</v>
      </c>
    </row>
    <row r="198" spans="1:65" s="2" customFormat="1" ht="6.95" customHeight="1">
      <c r="A198" s="3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40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algorithmName="SHA-512" hashValue="K7DFx+/FY06tRwuqlxwqrUnzXk7Z7mze9izlDYp4McbhpWZOTMAK9TscNeIqhSkxqlmh+MKoIy3Ei/PRFv0uwQ==" saltValue="7y53wSu33lp3nhelB37KHzlhcP5bTYxcVF2x4MjPp/C7+95QgopYO/WRBqJgOMTAEA0sKduyeRq66tqkBZJAZQ==" spinCount="100000" sheet="1" objects="1" scenarios="1" formatColumns="0" formatRows="0" autoFilter="0"/>
  <autoFilter ref="C124:K19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119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666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ROUND((SUM(BE120:BE216)),  2)</f>
        <v>0</v>
      </c>
      <c r="G33" s="35"/>
      <c r="H33" s="35"/>
      <c r="I33" s="125">
        <v>0.21</v>
      </c>
      <c r="J33" s="124">
        <f>ROUND(((SUM(BE120:BE216))*I33),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ROUND((SUM(BF120:BF216)),  2)</f>
        <v>0</v>
      </c>
      <c r="G34" s="35"/>
      <c r="H34" s="35"/>
      <c r="I34" s="125">
        <v>0.15</v>
      </c>
      <c r="J34" s="124">
        <f>ROUND(((SUM(BF120:BF216))*I34),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ROUND((SUM(BG120:BG216)),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ROUND((SUM(BH120:BH216)),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ROUND((SUM(BI120:BI216)),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12 - SO 12 - Ostatní objekty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J122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J141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J186</f>
        <v>0</v>
      </c>
      <c r="K100" s="220"/>
      <c r="L100" s="22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133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2" t="str">
        <f>E7</f>
        <v>Demolice objektů bývalých vojen. garáží - PD</v>
      </c>
      <c r="F110" s="323"/>
      <c r="G110" s="323"/>
      <c r="H110" s="323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6" t="str">
        <f>E9</f>
        <v>12 - SO 12 - Ostatní objekty</v>
      </c>
      <c r="F112" s="321"/>
      <c r="G112" s="321"/>
      <c r="H112" s="32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Krnov</v>
      </c>
      <c r="G114" s="37"/>
      <c r="H114" s="37"/>
      <c r="I114" s="30" t="s">
        <v>22</v>
      </c>
      <c r="J114" s="67" t="str">
        <f>IF(J12="","",J12)</f>
        <v>20. 8. 2021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Krnov</v>
      </c>
      <c r="G116" s="37"/>
      <c r="H116" s="37"/>
      <c r="I116" s="30" t="s">
        <v>30</v>
      </c>
      <c r="J116" s="33" t="str">
        <f>E21</f>
        <v>Projekt 2010,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>Jakub Nevyjel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0" customFormat="1" ht="29.25" customHeight="1">
      <c r="A119" s="154"/>
      <c r="B119" s="155"/>
      <c r="C119" s="156" t="s">
        <v>134</v>
      </c>
      <c r="D119" s="157" t="s">
        <v>61</v>
      </c>
      <c r="E119" s="157" t="s">
        <v>57</v>
      </c>
      <c r="F119" s="157" t="s">
        <v>58</v>
      </c>
      <c r="G119" s="157" t="s">
        <v>135</v>
      </c>
      <c r="H119" s="157" t="s">
        <v>136</v>
      </c>
      <c r="I119" s="157" t="s">
        <v>137</v>
      </c>
      <c r="J119" s="158" t="s">
        <v>128</v>
      </c>
      <c r="K119" s="159" t="s">
        <v>138</v>
      </c>
      <c r="L119" s="160"/>
      <c r="M119" s="76" t="s">
        <v>1</v>
      </c>
      <c r="N119" s="77" t="s">
        <v>40</v>
      </c>
      <c r="O119" s="77" t="s">
        <v>139</v>
      </c>
      <c r="P119" s="77" t="s">
        <v>140</v>
      </c>
      <c r="Q119" s="77" t="s">
        <v>141</v>
      </c>
      <c r="R119" s="77" t="s">
        <v>142</v>
      </c>
      <c r="S119" s="77" t="s">
        <v>143</v>
      </c>
      <c r="T119" s="78" t="s">
        <v>144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9" customHeight="1">
      <c r="A120" s="35"/>
      <c r="B120" s="36"/>
      <c r="C120" s="83" t="s">
        <v>145</v>
      </c>
      <c r="D120" s="37"/>
      <c r="E120" s="37"/>
      <c r="F120" s="37"/>
      <c r="G120" s="37"/>
      <c r="H120" s="37"/>
      <c r="I120" s="37"/>
      <c r="J120" s="161">
        <f>BK120</f>
        <v>0</v>
      </c>
      <c r="K120" s="37"/>
      <c r="L120" s="40"/>
      <c r="M120" s="79"/>
      <c r="N120" s="162"/>
      <c r="O120" s="80"/>
      <c r="P120" s="163">
        <f>P121</f>
        <v>0</v>
      </c>
      <c r="Q120" s="80"/>
      <c r="R120" s="163">
        <f>R121</f>
        <v>4.4999999999999998E-2</v>
      </c>
      <c r="S120" s="80"/>
      <c r="T120" s="164">
        <f>T121</f>
        <v>1416.1664000000001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75</v>
      </c>
      <c r="AU120" s="18" t="s">
        <v>130</v>
      </c>
      <c r="BK120" s="165">
        <f>BK121</f>
        <v>0</v>
      </c>
    </row>
    <row r="121" spans="1:65" s="11" customFormat="1" ht="25.9" customHeight="1">
      <c r="B121" s="166"/>
      <c r="C121" s="167"/>
      <c r="D121" s="168" t="s">
        <v>75</v>
      </c>
      <c r="E121" s="169" t="s">
        <v>210</v>
      </c>
      <c r="F121" s="169" t="s">
        <v>211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P122+P141+P186</f>
        <v>0</v>
      </c>
      <c r="Q121" s="174"/>
      <c r="R121" s="175">
        <f>R122+R141+R186</f>
        <v>4.4999999999999998E-2</v>
      </c>
      <c r="S121" s="174"/>
      <c r="T121" s="176">
        <f>T122+T141+T186</f>
        <v>1416.1664000000001</v>
      </c>
      <c r="AR121" s="177" t="s">
        <v>83</v>
      </c>
      <c r="AT121" s="178" t="s">
        <v>75</v>
      </c>
      <c r="AU121" s="178" t="s">
        <v>76</v>
      </c>
      <c r="AY121" s="177" t="s">
        <v>148</v>
      </c>
      <c r="BK121" s="179">
        <f>BK122+BK141+BK186</f>
        <v>0</v>
      </c>
    </row>
    <row r="122" spans="1:65" s="11" customFormat="1" ht="22.9" customHeight="1">
      <c r="B122" s="166"/>
      <c r="C122" s="167"/>
      <c r="D122" s="168" t="s">
        <v>75</v>
      </c>
      <c r="E122" s="225" t="s">
        <v>83</v>
      </c>
      <c r="F122" s="225" t="s">
        <v>212</v>
      </c>
      <c r="G122" s="167"/>
      <c r="H122" s="167"/>
      <c r="I122" s="170"/>
      <c r="J122" s="226">
        <f>BK122</f>
        <v>0</v>
      </c>
      <c r="K122" s="167"/>
      <c r="L122" s="172"/>
      <c r="M122" s="173"/>
      <c r="N122" s="174"/>
      <c r="O122" s="174"/>
      <c r="P122" s="175">
        <f>SUM(P123:P140)</f>
        <v>0</v>
      </c>
      <c r="Q122" s="174"/>
      <c r="R122" s="175">
        <f>SUM(R123:R140)</f>
        <v>0</v>
      </c>
      <c r="S122" s="174"/>
      <c r="T122" s="176">
        <f>SUM(T123:T140)</f>
        <v>462.63</v>
      </c>
      <c r="AR122" s="177" t="s">
        <v>83</v>
      </c>
      <c r="AT122" s="178" t="s">
        <v>75</v>
      </c>
      <c r="AU122" s="178" t="s">
        <v>83</v>
      </c>
      <c r="AY122" s="177" t="s">
        <v>148</v>
      </c>
      <c r="BK122" s="179">
        <f>SUM(BK123:BK140)</f>
        <v>0</v>
      </c>
    </row>
    <row r="123" spans="1:65" s="2" customFormat="1" ht="21.75" customHeight="1">
      <c r="A123" s="35"/>
      <c r="B123" s="36"/>
      <c r="C123" s="180" t="s">
        <v>83</v>
      </c>
      <c r="D123" s="180" t="s">
        <v>149</v>
      </c>
      <c r="E123" s="181" t="s">
        <v>667</v>
      </c>
      <c r="F123" s="182" t="s">
        <v>668</v>
      </c>
      <c r="G123" s="183" t="s">
        <v>231</v>
      </c>
      <c r="H123" s="184">
        <v>60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9.8000000000000004E-2</v>
      </c>
      <c r="T123" s="191">
        <f>S123*H123</f>
        <v>5.88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669</v>
      </c>
    </row>
    <row r="124" spans="1:65" s="13" customFormat="1">
      <c r="B124" s="206"/>
      <c r="C124" s="207"/>
      <c r="D124" s="196" t="s">
        <v>155</v>
      </c>
      <c r="E124" s="208" t="s">
        <v>1</v>
      </c>
      <c r="F124" s="209" t="s">
        <v>670</v>
      </c>
      <c r="G124" s="207"/>
      <c r="H124" s="208" t="s">
        <v>1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155</v>
      </c>
      <c r="AU124" s="215" t="s">
        <v>85</v>
      </c>
      <c r="AV124" s="13" t="s">
        <v>83</v>
      </c>
      <c r="AW124" s="13" t="s">
        <v>32</v>
      </c>
      <c r="AX124" s="13" t="s">
        <v>76</v>
      </c>
      <c r="AY124" s="215" t="s">
        <v>148</v>
      </c>
    </row>
    <row r="125" spans="1:65" s="12" customFormat="1">
      <c r="B125" s="194"/>
      <c r="C125" s="195"/>
      <c r="D125" s="196" t="s">
        <v>155</v>
      </c>
      <c r="E125" s="197" t="s">
        <v>1</v>
      </c>
      <c r="F125" s="198" t="s">
        <v>671</v>
      </c>
      <c r="G125" s="195"/>
      <c r="H125" s="199">
        <v>60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155</v>
      </c>
      <c r="AU125" s="205" t="s">
        <v>85</v>
      </c>
      <c r="AV125" s="12" t="s">
        <v>85</v>
      </c>
      <c r="AW125" s="12" t="s">
        <v>32</v>
      </c>
      <c r="AX125" s="12" t="s">
        <v>83</v>
      </c>
      <c r="AY125" s="205" t="s">
        <v>148</v>
      </c>
    </row>
    <row r="126" spans="1:65" s="2" customFormat="1" ht="21.75" customHeight="1">
      <c r="A126" s="35"/>
      <c r="B126" s="36"/>
      <c r="C126" s="180" t="s">
        <v>85</v>
      </c>
      <c r="D126" s="180" t="s">
        <v>149</v>
      </c>
      <c r="E126" s="181" t="s">
        <v>542</v>
      </c>
      <c r="F126" s="182" t="s">
        <v>543</v>
      </c>
      <c r="G126" s="183" t="s">
        <v>231</v>
      </c>
      <c r="H126" s="184">
        <v>725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0.63</v>
      </c>
      <c r="T126" s="191">
        <f>S126*H126</f>
        <v>456.75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672</v>
      </c>
    </row>
    <row r="127" spans="1:65" s="13" customFormat="1">
      <c r="B127" s="206"/>
      <c r="C127" s="207"/>
      <c r="D127" s="196" t="s">
        <v>155</v>
      </c>
      <c r="E127" s="208" t="s">
        <v>1</v>
      </c>
      <c r="F127" s="209" t="s">
        <v>517</v>
      </c>
      <c r="G127" s="207"/>
      <c r="H127" s="208" t="s">
        <v>1</v>
      </c>
      <c r="I127" s="210"/>
      <c r="J127" s="207"/>
      <c r="K127" s="207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155</v>
      </c>
      <c r="AU127" s="215" t="s">
        <v>85</v>
      </c>
      <c r="AV127" s="13" t="s">
        <v>83</v>
      </c>
      <c r="AW127" s="13" t="s">
        <v>32</v>
      </c>
      <c r="AX127" s="13" t="s">
        <v>76</v>
      </c>
      <c r="AY127" s="215" t="s">
        <v>148</v>
      </c>
    </row>
    <row r="128" spans="1:65" s="12" customFormat="1">
      <c r="B128" s="194"/>
      <c r="C128" s="195"/>
      <c r="D128" s="196" t="s">
        <v>155</v>
      </c>
      <c r="E128" s="197" t="s">
        <v>1</v>
      </c>
      <c r="F128" s="198" t="s">
        <v>673</v>
      </c>
      <c r="G128" s="195"/>
      <c r="H128" s="199">
        <v>492.2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155</v>
      </c>
      <c r="AU128" s="205" t="s">
        <v>85</v>
      </c>
      <c r="AV128" s="12" t="s">
        <v>85</v>
      </c>
      <c r="AW128" s="12" t="s">
        <v>32</v>
      </c>
      <c r="AX128" s="12" t="s">
        <v>76</v>
      </c>
      <c r="AY128" s="205" t="s">
        <v>148</v>
      </c>
    </row>
    <row r="129" spans="1:65" s="13" customFormat="1">
      <c r="B129" s="206"/>
      <c r="C129" s="207"/>
      <c r="D129" s="196" t="s">
        <v>155</v>
      </c>
      <c r="E129" s="208" t="s">
        <v>1</v>
      </c>
      <c r="F129" s="209" t="s">
        <v>674</v>
      </c>
      <c r="G129" s="207"/>
      <c r="H129" s="208" t="s">
        <v>1</v>
      </c>
      <c r="I129" s="210"/>
      <c r="J129" s="207"/>
      <c r="K129" s="207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155</v>
      </c>
      <c r="AU129" s="215" t="s">
        <v>85</v>
      </c>
      <c r="AV129" s="13" t="s">
        <v>83</v>
      </c>
      <c r="AW129" s="13" t="s">
        <v>32</v>
      </c>
      <c r="AX129" s="13" t="s">
        <v>76</v>
      </c>
      <c r="AY129" s="21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675</v>
      </c>
      <c r="G130" s="195"/>
      <c r="H130" s="199">
        <v>134.4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3" customFormat="1">
      <c r="B131" s="206"/>
      <c r="C131" s="207"/>
      <c r="D131" s="196" t="s">
        <v>155</v>
      </c>
      <c r="E131" s="208" t="s">
        <v>1</v>
      </c>
      <c r="F131" s="209" t="s">
        <v>676</v>
      </c>
      <c r="G131" s="207"/>
      <c r="H131" s="208" t="s">
        <v>1</v>
      </c>
      <c r="I131" s="210"/>
      <c r="J131" s="207"/>
      <c r="K131" s="207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155</v>
      </c>
      <c r="AU131" s="215" t="s">
        <v>85</v>
      </c>
      <c r="AV131" s="13" t="s">
        <v>83</v>
      </c>
      <c r="AW131" s="13" t="s">
        <v>32</v>
      </c>
      <c r="AX131" s="13" t="s">
        <v>76</v>
      </c>
      <c r="AY131" s="21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677</v>
      </c>
      <c r="G132" s="195"/>
      <c r="H132" s="199">
        <v>98.4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6" customFormat="1">
      <c r="B133" s="238"/>
      <c r="C133" s="239"/>
      <c r="D133" s="196" t="s">
        <v>155</v>
      </c>
      <c r="E133" s="240" t="s">
        <v>1</v>
      </c>
      <c r="F133" s="241" t="s">
        <v>228</v>
      </c>
      <c r="G133" s="239"/>
      <c r="H133" s="242">
        <v>725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155</v>
      </c>
      <c r="AU133" s="248" t="s">
        <v>85</v>
      </c>
      <c r="AV133" s="16" t="s">
        <v>93</v>
      </c>
      <c r="AW133" s="16" t="s">
        <v>32</v>
      </c>
      <c r="AX133" s="16" t="s">
        <v>83</v>
      </c>
      <c r="AY133" s="248" t="s">
        <v>148</v>
      </c>
    </row>
    <row r="134" spans="1:65" s="2" customFormat="1" ht="33" customHeight="1">
      <c r="A134" s="35"/>
      <c r="B134" s="36"/>
      <c r="C134" s="180" t="s">
        <v>90</v>
      </c>
      <c r="D134" s="180" t="s">
        <v>149</v>
      </c>
      <c r="E134" s="181" t="s">
        <v>678</v>
      </c>
      <c r="F134" s="182" t="s">
        <v>679</v>
      </c>
      <c r="G134" s="183" t="s">
        <v>215</v>
      </c>
      <c r="H134" s="184">
        <v>300</v>
      </c>
      <c r="I134" s="185"/>
      <c r="J134" s="186">
        <f>ROUND(I134*H134,2)</f>
        <v>0</v>
      </c>
      <c r="K134" s="187"/>
      <c r="L134" s="40"/>
      <c r="M134" s="188" t="s">
        <v>1</v>
      </c>
      <c r="N134" s="189" t="s">
        <v>41</v>
      </c>
      <c r="O134" s="7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93</v>
      </c>
      <c r="AT134" s="192" t="s">
        <v>149</v>
      </c>
      <c r="AU134" s="192" t="s">
        <v>85</v>
      </c>
      <c r="AY134" s="18" t="s">
        <v>148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83</v>
      </c>
      <c r="BK134" s="193">
        <f>ROUND(I134*H134,2)</f>
        <v>0</v>
      </c>
      <c r="BL134" s="18" t="s">
        <v>93</v>
      </c>
      <c r="BM134" s="192" t="s">
        <v>680</v>
      </c>
    </row>
    <row r="135" spans="1:65" s="13" customFormat="1">
      <c r="B135" s="206"/>
      <c r="C135" s="207"/>
      <c r="D135" s="196" t="s">
        <v>155</v>
      </c>
      <c r="E135" s="208" t="s">
        <v>1</v>
      </c>
      <c r="F135" s="209" t="s">
        <v>681</v>
      </c>
      <c r="G135" s="207"/>
      <c r="H135" s="208" t="s">
        <v>1</v>
      </c>
      <c r="I135" s="210"/>
      <c r="J135" s="207"/>
      <c r="K135" s="207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155</v>
      </c>
      <c r="AU135" s="215" t="s">
        <v>85</v>
      </c>
      <c r="AV135" s="13" t="s">
        <v>83</v>
      </c>
      <c r="AW135" s="13" t="s">
        <v>32</v>
      </c>
      <c r="AX135" s="13" t="s">
        <v>76</v>
      </c>
      <c r="AY135" s="215" t="s">
        <v>148</v>
      </c>
    </row>
    <row r="136" spans="1:65" s="12" customFormat="1">
      <c r="B136" s="194"/>
      <c r="C136" s="195"/>
      <c r="D136" s="196" t="s">
        <v>155</v>
      </c>
      <c r="E136" s="197" t="s">
        <v>1</v>
      </c>
      <c r="F136" s="198" t="s">
        <v>682</v>
      </c>
      <c r="G136" s="195"/>
      <c r="H136" s="199">
        <v>240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85</v>
      </c>
      <c r="AV136" s="12" t="s">
        <v>85</v>
      </c>
      <c r="AW136" s="12" t="s">
        <v>32</v>
      </c>
      <c r="AX136" s="12" t="s">
        <v>76</v>
      </c>
      <c r="AY136" s="205" t="s">
        <v>148</v>
      </c>
    </row>
    <row r="137" spans="1:65" s="13" customFormat="1">
      <c r="B137" s="206"/>
      <c r="C137" s="207"/>
      <c r="D137" s="196" t="s">
        <v>155</v>
      </c>
      <c r="E137" s="208" t="s">
        <v>1</v>
      </c>
      <c r="F137" s="209" t="s">
        <v>683</v>
      </c>
      <c r="G137" s="207"/>
      <c r="H137" s="208" t="s">
        <v>1</v>
      </c>
      <c r="I137" s="210"/>
      <c r="J137" s="207"/>
      <c r="K137" s="207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155</v>
      </c>
      <c r="AU137" s="215" t="s">
        <v>85</v>
      </c>
      <c r="AV137" s="13" t="s">
        <v>83</v>
      </c>
      <c r="AW137" s="13" t="s">
        <v>32</v>
      </c>
      <c r="AX137" s="13" t="s">
        <v>76</v>
      </c>
      <c r="AY137" s="215" t="s">
        <v>148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684</v>
      </c>
      <c r="G138" s="195"/>
      <c r="H138" s="199">
        <v>60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6" customFormat="1">
      <c r="B139" s="238"/>
      <c r="C139" s="239"/>
      <c r="D139" s="196" t="s">
        <v>155</v>
      </c>
      <c r="E139" s="240" t="s">
        <v>1</v>
      </c>
      <c r="F139" s="241" t="s">
        <v>228</v>
      </c>
      <c r="G139" s="239"/>
      <c r="H139" s="242">
        <v>300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155</v>
      </c>
      <c r="AU139" s="248" t="s">
        <v>85</v>
      </c>
      <c r="AV139" s="16" t="s">
        <v>93</v>
      </c>
      <c r="AW139" s="16" t="s">
        <v>32</v>
      </c>
      <c r="AX139" s="16" t="s">
        <v>83</v>
      </c>
      <c r="AY139" s="248" t="s">
        <v>148</v>
      </c>
    </row>
    <row r="140" spans="1:65" s="2" customFormat="1" ht="21.75" customHeight="1">
      <c r="A140" s="35"/>
      <c r="B140" s="36"/>
      <c r="C140" s="180" t="s">
        <v>93</v>
      </c>
      <c r="D140" s="180" t="s">
        <v>149</v>
      </c>
      <c r="E140" s="181" t="s">
        <v>217</v>
      </c>
      <c r="F140" s="182" t="s">
        <v>218</v>
      </c>
      <c r="G140" s="183" t="s">
        <v>215</v>
      </c>
      <c r="H140" s="184">
        <v>300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41</v>
      </c>
      <c r="O140" s="72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93</v>
      </c>
      <c r="AT140" s="192" t="s">
        <v>149</v>
      </c>
      <c r="AU140" s="192" t="s">
        <v>85</v>
      </c>
      <c r="AY140" s="18" t="s">
        <v>148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93</v>
      </c>
      <c r="BM140" s="192" t="s">
        <v>685</v>
      </c>
    </row>
    <row r="141" spans="1:65" s="11" customFormat="1" ht="22.9" customHeight="1">
      <c r="B141" s="166"/>
      <c r="C141" s="167"/>
      <c r="D141" s="168" t="s">
        <v>75</v>
      </c>
      <c r="E141" s="225" t="s">
        <v>108</v>
      </c>
      <c r="F141" s="225" t="s">
        <v>220</v>
      </c>
      <c r="G141" s="167"/>
      <c r="H141" s="167"/>
      <c r="I141" s="170"/>
      <c r="J141" s="226">
        <f>BK141</f>
        <v>0</v>
      </c>
      <c r="K141" s="167"/>
      <c r="L141" s="172"/>
      <c r="M141" s="173"/>
      <c r="N141" s="174"/>
      <c r="O141" s="174"/>
      <c r="P141" s="175">
        <f>SUM(P142:P185)</f>
        <v>0</v>
      </c>
      <c r="Q141" s="174"/>
      <c r="R141" s="175">
        <f>SUM(R142:R185)</f>
        <v>0</v>
      </c>
      <c r="S141" s="174"/>
      <c r="T141" s="176">
        <f>SUM(T142:T185)</f>
        <v>919.03639999999996</v>
      </c>
      <c r="AR141" s="177" t="s">
        <v>83</v>
      </c>
      <c r="AT141" s="178" t="s">
        <v>75</v>
      </c>
      <c r="AU141" s="178" t="s">
        <v>83</v>
      </c>
      <c r="AY141" s="177" t="s">
        <v>148</v>
      </c>
      <c r="BK141" s="179">
        <f>SUM(BK142:BK185)</f>
        <v>0</v>
      </c>
    </row>
    <row r="142" spans="1:65" s="2" customFormat="1" ht="16.5" customHeight="1">
      <c r="A142" s="35"/>
      <c r="B142" s="36"/>
      <c r="C142" s="180" t="s">
        <v>96</v>
      </c>
      <c r="D142" s="180" t="s">
        <v>149</v>
      </c>
      <c r="E142" s="181" t="s">
        <v>686</v>
      </c>
      <c r="F142" s="182" t="s">
        <v>687</v>
      </c>
      <c r="G142" s="183" t="s">
        <v>152</v>
      </c>
      <c r="H142" s="184">
        <v>5</v>
      </c>
      <c r="I142" s="185"/>
      <c r="J142" s="186">
        <f>ROUND(I142*H142,2)</f>
        <v>0</v>
      </c>
      <c r="K142" s="187"/>
      <c r="L142" s="40"/>
      <c r="M142" s="188" t="s">
        <v>1</v>
      </c>
      <c r="N142" s="189" t="s">
        <v>41</v>
      </c>
      <c r="O142" s="72"/>
      <c r="P142" s="190">
        <f>O142*H142</f>
        <v>0</v>
      </c>
      <c r="Q142" s="190">
        <v>0</v>
      </c>
      <c r="R142" s="190">
        <f>Q142*H142</f>
        <v>0</v>
      </c>
      <c r="S142" s="190">
        <v>2</v>
      </c>
      <c r="T142" s="191">
        <f>S142*H142</f>
        <v>10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93</v>
      </c>
      <c r="AT142" s="192" t="s">
        <v>149</v>
      </c>
      <c r="AU142" s="192" t="s">
        <v>85</v>
      </c>
      <c r="AY142" s="18" t="s">
        <v>148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83</v>
      </c>
      <c r="BK142" s="193">
        <f>ROUND(I142*H142,2)</f>
        <v>0</v>
      </c>
      <c r="BL142" s="18" t="s">
        <v>93</v>
      </c>
      <c r="BM142" s="192" t="s">
        <v>688</v>
      </c>
    </row>
    <row r="143" spans="1:65" s="13" customFormat="1">
      <c r="B143" s="206"/>
      <c r="C143" s="207"/>
      <c r="D143" s="196" t="s">
        <v>155</v>
      </c>
      <c r="E143" s="208" t="s">
        <v>1</v>
      </c>
      <c r="F143" s="209" t="s">
        <v>502</v>
      </c>
      <c r="G143" s="207"/>
      <c r="H143" s="208" t="s">
        <v>1</v>
      </c>
      <c r="I143" s="210"/>
      <c r="J143" s="207"/>
      <c r="K143" s="207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155</v>
      </c>
      <c r="AU143" s="215" t="s">
        <v>85</v>
      </c>
      <c r="AV143" s="13" t="s">
        <v>83</v>
      </c>
      <c r="AW143" s="13" t="s">
        <v>32</v>
      </c>
      <c r="AX143" s="13" t="s">
        <v>76</v>
      </c>
      <c r="AY143" s="215" t="s">
        <v>148</v>
      </c>
    </row>
    <row r="144" spans="1:65" s="12" customFormat="1">
      <c r="B144" s="194"/>
      <c r="C144" s="195"/>
      <c r="D144" s="196" t="s">
        <v>155</v>
      </c>
      <c r="E144" s="197" t="s">
        <v>1</v>
      </c>
      <c r="F144" s="198" t="s">
        <v>93</v>
      </c>
      <c r="G144" s="195"/>
      <c r="H144" s="199">
        <v>4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155</v>
      </c>
      <c r="AU144" s="205" t="s">
        <v>85</v>
      </c>
      <c r="AV144" s="12" t="s">
        <v>85</v>
      </c>
      <c r="AW144" s="12" t="s">
        <v>32</v>
      </c>
      <c r="AX144" s="12" t="s">
        <v>76</v>
      </c>
      <c r="AY144" s="205" t="s">
        <v>148</v>
      </c>
    </row>
    <row r="145" spans="1:65" s="13" customFormat="1">
      <c r="B145" s="206"/>
      <c r="C145" s="207"/>
      <c r="D145" s="196" t="s">
        <v>155</v>
      </c>
      <c r="E145" s="208" t="s">
        <v>1</v>
      </c>
      <c r="F145" s="209" t="s">
        <v>689</v>
      </c>
      <c r="G145" s="207"/>
      <c r="H145" s="208" t="s">
        <v>1</v>
      </c>
      <c r="I145" s="210"/>
      <c r="J145" s="207"/>
      <c r="K145" s="207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155</v>
      </c>
      <c r="AU145" s="215" t="s">
        <v>85</v>
      </c>
      <c r="AV145" s="13" t="s">
        <v>83</v>
      </c>
      <c r="AW145" s="13" t="s">
        <v>32</v>
      </c>
      <c r="AX145" s="13" t="s">
        <v>76</v>
      </c>
      <c r="AY145" s="215" t="s">
        <v>148</v>
      </c>
    </row>
    <row r="146" spans="1:65" s="12" customFormat="1">
      <c r="B146" s="194"/>
      <c r="C146" s="195"/>
      <c r="D146" s="196" t="s">
        <v>155</v>
      </c>
      <c r="E146" s="197" t="s">
        <v>1</v>
      </c>
      <c r="F146" s="198" t="s">
        <v>83</v>
      </c>
      <c r="G146" s="195"/>
      <c r="H146" s="199">
        <v>1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85</v>
      </c>
      <c r="AV146" s="12" t="s">
        <v>85</v>
      </c>
      <c r="AW146" s="12" t="s">
        <v>32</v>
      </c>
      <c r="AX146" s="12" t="s">
        <v>76</v>
      </c>
      <c r="AY146" s="205" t="s">
        <v>148</v>
      </c>
    </row>
    <row r="147" spans="1:65" s="16" customFormat="1">
      <c r="B147" s="238"/>
      <c r="C147" s="239"/>
      <c r="D147" s="196" t="s">
        <v>155</v>
      </c>
      <c r="E147" s="240" t="s">
        <v>1</v>
      </c>
      <c r="F147" s="241" t="s">
        <v>228</v>
      </c>
      <c r="G147" s="239"/>
      <c r="H147" s="242">
        <v>5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155</v>
      </c>
      <c r="AU147" s="248" t="s">
        <v>85</v>
      </c>
      <c r="AV147" s="16" t="s">
        <v>93</v>
      </c>
      <c r="AW147" s="16" t="s">
        <v>32</v>
      </c>
      <c r="AX147" s="16" t="s">
        <v>83</v>
      </c>
      <c r="AY147" s="248" t="s">
        <v>148</v>
      </c>
    </row>
    <row r="148" spans="1:65" s="2" customFormat="1" ht="16.5" customHeight="1">
      <c r="A148" s="35"/>
      <c r="B148" s="36"/>
      <c r="C148" s="180" t="s">
        <v>99</v>
      </c>
      <c r="D148" s="180" t="s">
        <v>149</v>
      </c>
      <c r="E148" s="181" t="s">
        <v>613</v>
      </c>
      <c r="F148" s="182" t="s">
        <v>690</v>
      </c>
      <c r="G148" s="183" t="s">
        <v>400</v>
      </c>
      <c r="H148" s="184">
        <v>5</v>
      </c>
      <c r="I148" s="185"/>
      <c r="J148" s="186">
        <f>ROUND(I148*H148,2)</f>
        <v>0</v>
      </c>
      <c r="K148" s="187"/>
      <c r="L148" s="40"/>
      <c r="M148" s="188" t="s">
        <v>1</v>
      </c>
      <c r="N148" s="189" t="s">
        <v>41</v>
      </c>
      <c r="O148" s="72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93</v>
      </c>
      <c r="AT148" s="192" t="s">
        <v>149</v>
      </c>
      <c r="AU148" s="192" t="s">
        <v>85</v>
      </c>
      <c r="AY148" s="18" t="s">
        <v>148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83</v>
      </c>
      <c r="BK148" s="193">
        <f>ROUND(I148*H148,2)</f>
        <v>0</v>
      </c>
      <c r="BL148" s="18" t="s">
        <v>93</v>
      </c>
      <c r="BM148" s="192" t="s">
        <v>691</v>
      </c>
    </row>
    <row r="149" spans="1:65" s="2" customFormat="1" ht="16.5" customHeight="1">
      <c r="A149" s="35"/>
      <c r="B149" s="36"/>
      <c r="C149" s="180" t="s">
        <v>102</v>
      </c>
      <c r="D149" s="180" t="s">
        <v>149</v>
      </c>
      <c r="E149" s="181" t="s">
        <v>476</v>
      </c>
      <c r="F149" s="182" t="s">
        <v>477</v>
      </c>
      <c r="G149" s="183" t="s">
        <v>215</v>
      </c>
      <c r="H149" s="184">
        <v>12.44</v>
      </c>
      <c r="I149" s="185"/>
      <c r="J149" s="186">
        <f>ROUND(I149*H149,2)</f>
        <v>0</v>
      </c>
      <c r="K149" s="187"/>
      <c r="L149" s="40"/>
      <c r="M149" s="188" t="s">
        <v>1</v>
      </c>
      <c r="N149" s="189" t="s">
        <v>41</v>
      </c>
      <c r="O149" s="72"/>
      <c r="P149" s="190">
        <f>O149*H149</f>
        <v>0</v>
      </c>
      <c r="Q149" s="190">
        <v>0</v>
      </c>
      <c r="R149" s="190">
        <f>Q149*H149</f>
        <v>0</v>
      </c>
      <c r="S149" s="190">
        <v>2</v>
      </c>
      <c r="T149" s="191">
        <f>S149*H149</f>
        <v>24.88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93</v>
      </c>
      <c r="AT149" s="192" t="s">
        <v>149</v>
      </c>
      <c r="AU149" s="192" t="s">
        <v>85</v>
      </c>
      <c r="AY149" s="18" t="s">
        <v>148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83</v>
      </c>
      <c r="BK149" s="193">
        <f>ROUND(I149*H149,2)</f>
        <v>0</v>
      </c>
      <c r="BL149" s="18" t="s">
        <v>93</v>
      </c>
      <c r="BM149" s="192" t="s">
        <v>692</v>
      </c>
    </row>
    <row r="150" spans="1:65" s="13" customFormat="1">
      <c r="B150" s="206"/>
      <c r="C150" s="207"/>
      <c r="D150" s="196" t="s">
        <v>155</v>
      </c>
      <c r="E150" s="208" t="s">
        <v>1</v>
      </c>
      <c r="F150" s="209" t="s">
        <v>693</v>
      </c>
      <c r="G150" s="207"/>
      <c r="H150" s="208" t="s">
        <v>1</v>
      </c>
      <c r="I150" s="210"/>
      <c r="J150" s="207"/>
      <c r="K150" s="207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155</v>
      </c>
      <c r="AU150" s="215" t="s">
        <v>85</v>
      </c>
      <c r="AV150" s="13" t="s">
        <v>83</v>
      </c>
      <c r="AW150" s="13" t="s">
        <v>32</v>
      </c>
      <c r="AX150" s="13" t="s">
        <v>76</v>
      </c>
      <c r="AY150" s="215" t="s">
        <v>148</v>
      </c>
    </row>
    <row r="151" spans="1:65" s="12" customFormat="1">
      <c r="B151" s="194"/>
      <c r="C151" s="195"/>
      <c r="D151" s="196" t="s">
        <v>155</v>
      </c>
      <c r="E151" s="197" t="s">
        <v>1</v>
      </c>
      <c r="F151" s="198" t="s">
        <v>694</v>
      </c>
      <c r="G151" s="195"/>
      <c r="H151" s="199">
        <v>2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32</v>
      </c>
      <c r="AX151" s="12" t="s">
        <v>76</v>
      </c>
      <c r="AY151" s="205" t="s">
        <v>148</v>
      </c>
    </row>
    <row r="152" spans="1:65" s="13" customFormat="1">
      <c r="B152" s="206"/>
      <c r="C152" s="207"/>
      <c r="D152" s="196" t="s">
        <v>155</v>
      </c>
      <c r="E152" s="208" t="s">
        <v>1</v>
      </c>
      <c r="F152" s="209" t="s">
        <v>695</v>
      </c>
      <c r="G152" s="207"/>
      <c r="H152" s="208" t="s">
        <v>1</v>
      </c>
      <c r="I152" s="210"/>
      <c r="J152" s="207"/>
      <c r="K152" s="207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155</v>
      </c>
      <c r="AU152" s="215" t="s">
        <v>85</v>
      </c>
      <c r="AV152" s="13" t="s">
        <v>83</v>
      </c>
      <c r="AW152" s="13" t="s">
        <v>32</v>
      </c>
      <c r="AX152" s="13" t="s">
        <v>76</v>
      </c>
      <c r="AY152" s="215" t="s">
        <v>148</v>
      </c>
    </row>
    <row r="153" spans="1:65" s="12" customFormat="1">
      <c r="B153" s="194"/>
      <c r="C153" s="195"/>
      <c r="D153" s="196" t="s">
        <v>155</v>
      </c>
      <c r="E153" s="197" t="s">
        <v>1</v>
      </c>
      <c r="F153" s="198" t="s">
        <v>696</v>
      </c>
      <c r="G153" s="195"/>
      <c r="H153" s="199">
        <v>0.44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32</v>
      </c>
      <c r="AX153" s="12" t="s">
        <v>76</v>
      </c>
      <c r="AY153" s="205" t="s">
        <v>148</v>
      </c>
    </row>
    <row r="154" spans="1:65" s="13" customFormat="1">
      <c r="B154" s="206"/>
      <c r="C154" s="207"/>
      <c r="D154" s="196" t="s">
        <v>155</v>
      </c>
      <c r="E154" s="208" t="s">
        <v>1</v>
      </c>
      <c r="F154" s="209" t="s">
        <v>697</v>
      </c>
      <c r="G154" s="207"/>
      <c r="H154" s="208" t="s">
        <v>1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155</v>
      </c>
      <c r="AU154" s="215" t="s">
        <v>85</v>
      </c>
      <c r="AV154" s="13" t="s">
        <v>83</v>
      </c>
      <c r="AW154" s="13" t="s">
        <v>32</v>
      </c>
      <c r="AX154" s="13" t="s">
        <v>76</v>
      </c>
      <c r="AY154" s="215" t="s">
        <v>148</v>
      </c>
    </row>
    <row r="155" spans="1:65" s="12" customFormat="1">
      <c r="B155" s="194"/>
      <c r="C155" s="195"/>
      <c r="D155" s="196" t="s">
        <v>155</v>
      </c>
      <c r="E155" s="197" t="s">
        <v>1</v>
      </c>
      <c r="F155" s="198" t="s">
        <v>622</v>
      </c>
      <c r="G155" s="195"/>
      <c r="H155" s="199">
        <v>5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155</v>
      </c>
      <c r="AU155" s="205" t="s">
        <v>85</v>
      </c>
      <c r="AV155" s="12" t="s">
        <v>85</v>
      </c>
      <c r="AW155" s="12" t="s">
        <v>32</v>
      </c>
      <c r="AX155" s="12" t="s">
        <v>76</v>
      </c>
      <c r="AY155" s="205" t="s">
        <v>148</v>
      </c>
    </row>
    <row r="156" spans="1:65" s="13" customFormat="1">
      <c r="B156" s="206"/>
      <c r="C156" s="207"/>
      <c r="D156" s="196" t="s">
        <v>155</v>
      </c>
      <c r="E156" s="208" t="s">
        <v>1</v>
      </c>
      <c r="F156" s="209" t="s">
        <v>698</v>
      </c>
      <c r="G156" s="207"/>
      <c r="H156" s="208" t="s">
        <v>1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155</v>
      </c>
      <c r="AU156" s="215" t="s">
        <v>85</v>
      </c>
      <c r="AV156" s="13" t="s">
        <v>83</v>
      </c>
      <c r="AW156" s="13" t="s">
        <v>32</v>
      </c>
      <c r="AX156" s="13" t="s">
        <v>76</v>
      </c>
      <c r="AY156" s="215" t="s">
        <v>148</v>
      </c>
    </row>
    <row r="157" spans="1:65" s="12" customFormat="1">
      <c r="B157" s="194"/>
      <c r="C157" s="195"/>
      <c r="D157" s="196" t="s">
        <v>155</v>
      </c>
      <c r="E157" s="197" t="s">
        <v>1</v>
      </c>
      <c r="F157" s="198" t="s">
        <v>622</v>
      </c>
      <c r="G157" s="195"/>
      <c r="H157" s="199">
        <v>5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32</v>
      </c>
      <c r="AX157" s="12" t="s">
        <v>76</v>
      </c>
      <c r="AY157" s="205" t="s">
        <v>148</v>
      </c>
    </row>
    <row r="158" spans="1:65" s="16" customFormat="1">
      <c r="B158" s="238"/>
      <c r="C158" s="239"/>
      <c r="D158" s="196" t="s">
        <v>155</v>
      </c>
      <c r="E158" s="240" t="s">
        <v>1</v>
      </c>
      <c r="F158" s="241" t="s">
        <v>228</v>
      </c>
      <c r="G158" s="239"/>
      <c r="H158" s="242">
        <v>12.44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155</v>
      </c>
      <c r="AU158" s="248" t="s">
        <v>85</v>
      </c>
      <c r="AV158" s="16" t="s">
        <v>93</v>
      </c>
      <c r="AW158" s="16" t="s">
        <v>32</v>
      </c>
      <c r="AX158" s="16" t="s">
        <v>83</v>
      </c>
      <c r="AY158" s="248" t="s">
        <v>148</v>
      </c>
    </row>
    <row r="159" spans="1:65" s="2" customFormat="1" ht="16.5" customHeight="1">
      <c r="A159" s="35"/>
      <c r="B159" s="36"/>
      <c r="C159" s="180" t="s">
        <v>105</v>
      </c>
      <c r="D159" s="180" t="s">
        <v>149</v>
      </c>
      <c r="E159" s="181" t="s">
        <v>221</v>
      </c>
      <c r="F159" s="182" t="s">
        <v>222</v>
      </c>
      <c r="G159" s="183" t="s">
        <v>215</v>
      </c>
      <c r="H159" s="184">
        <v>344.69099999999997</v>
      </c>
      <c r="I159" s="185"/>
      <c r="J159" s="186">
        <f>ROUND(I159*H159,2)</f>
        <v>0</v>
      </c>
      <c r="K159" s="187"/>
      <c r="L159" s="40"/>
      <c r="M159" s="188" t="s">
        <v>1</v>
      </c>
      <c r="N159" s="189" t="s">
        <v>41</v>
      </c>
      <c r="O159" s="72"/>
      <c r="P159" s="190">
        <f>O159*H159</f>
        <v>0</v>
      </c>
      <c r="Q159" s="190">
        <v>0</v>
      </c>
      <c r="R159" s="190">
        <f>Q159*H159</f>
        <v>0</v>
      </c>
      <c r="S159" s="190">
        <v>2.4</v>
      </c>
      <c r="T159" s="191">
        <f>S159*H159</f>
        <v>827.25839999999994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2" t="s">
        <v>93</v>
      </c>
      <c r="AT159" s="192" t="s">
        <v>149</v>
      </c>
      <c r="AU159" s="192" t="s">
        <v>85</v>
      </c>
      <c r="AY159" s="18" t="s">
        <v>148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83</v>
      </c>
      <c r="BK159" s="193">
        <f>ROUND(I159*H159,2)</f>
        <v>0</v>
      </c>
      <c r="BL159" s="18" t="s">
        <v>93</v>
      </c>
      <c r="BM159" s="192" t="s">
        <v>699</v>
      </c>
    </row>
    <row r="160" spans="1:65" s="13" customFormat="1">
      <c r="B160" s="206"/>
      <c r="C160" s="207"/>
      <c r="D160" s="196" t="s">
        <v>155</v>
      </c>
      <c r="E160" s="208" t="s">
        <v>1</v>
      </c>
      <c r="F160" s="209" t="s">
        <v>504</v>
      </c>
      <c r="G160" s="207"/>
      <c r="H160" s="208" t="s">
        <v>1</v>
      </c>
      <c r="I160" s="210"/>
      <c r="J160" s="207"/>
      <c r="K160" s="207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155</v>
      </c>
      <c r="AU160" s="215" t="s">
        <v>85</v>
      </c>
      <c r="AV160" s="13" t="s">
        <v>83</v>
      </c>
      <c r="AW160" s="13" t="s">
        <v>32</v>
      </c>
      <c r="AX160" s="13" t="s">
        <v>76</v>
      </c>
      <c r="AY160" s="215" t="s">
        <v>148</v>
      </c>
    </row>
    <row r="161" spans="2:51" s="12" customFormat="1">
      <c r="B161" s="194"/>
      <c r="C161" s="195"/>
      <c r="D161" s="196" t="s">
        <v>155</v>
      </c>
      <c r="E161" s="197" t="s">
        <v>1</v>
      </c>
      <c r="F161" s="198" t="s">
        <v>700</v>
      </c>
      <c r="G161" s="195"/>
      <c r="H161" s="199">
        <v>15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155</v>
      </c>
      <c r="AU161" s="205" t="s">
        <v>85</v>
      </c>
      <c r="AV161" s="12" t="s">
        <v>85</v>
      </c>
      <c r="AW161" s="12" t="s">
        <v>32</v>
      </c>
      <c r="AX161" s="12" t="s">
        <v>76</v>
      </c>
      <c r="AY161" s="205" t="s">
        <v>148</v>
      </c>
    </row>
    <row r="162" spans="2:51" s="13" customFormat="1">
      <c r="B162" s="206"/>
      <c r="C162" s="207"/>
      <c r="D162" s="196" t="s">
        <v>155</v>
      </c>
      <c r="E162" s="208" t="s">
        <v>1</v>
      </c>
      <c r="F162" s="209" t="s">
        <v>513</v>
      </c>
      <c r="G162" s="207"/>
      <c r="H162" s="208" t="s">
        <v>1</v>
      </c>
      <c r="I162" s="210"/>
      <c r="J162" s="207"/>
      <c r="K162" s="207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155</v>
      </c>
      <c r="AU162" s="215" t="s">
        <v>85</v>
      </c>
      <c r="AV162" s="13" t="s">
        <v>83</v>
      </c>
      <c r="AW162" s="13" t="s">
        <v>32</v>
      </c>
      <c r="AX162" s="13" t="s">
        <v>76</v>
      </c>
      <c r="AY162" s="215" t="s">
        <v>148</v>
      </c>
    </row>
    <row r="163" spans="2:51" s="12" customFormat="1">
      <c r="B163" s="194"/>
      <c r="C163" s="195"/>
      <c r="D163" s="196" t="s">
        <v>155</v>
      </c>
      <c r="E163" s="197" t="s">
        <v>1</v>
      </c>
      <c r="F163" s="198" t="s">
        <v>701</v>
      </c>
      <c r="G163" s="195"/>
      <c r="H163" s="199">
        <v>44.5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155</v>
      </c>
      <c r="AU163" s="205" t="s">
        <v>85</v>
      </c>
      <c r="AV163" s="12" t="s">
        <v>85</v>
      </c>
      <c r="AW163" s="12" t="s">
        <v>32</v>
      </c>
      <c r="AX163" s="12" t="s">
        <v>76</v>
      </c>
      <c r="AY163" s="205" t="s">
        <v>148</v>
      </c>
    </row>
    <row r="164" spans="2:51" s="13" customFormat="1">
      <c r="B164" s="206"/>
      <c r="C164" s="207"/>
      <c r="D164" s="196" t="s">
        <v>155</v>
      </c>
      <c r="E164" s="208" t="s">
        <v>1</v>
      </c>
      <c r="F164" s="209" t="s">
        <v>515</v>
      </c>
      <c r="G164" s="207"/>
      <c r="H164" s="208" t="s">
        <v>1</v>
      </c>
      <c r="I164" s="210"/>
      <c r="J164" s="207"/>
      <c r="K164" s="207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155</v>
      </c>
      <c r="AU164" s="215" t="s">
        <v>85</v>
      </c>
      <c r="AV164" s="13" t="s">
        <v>83</v>
      </c>
      <c r="AW164" s="13" t="s">
        <v>32</v>
      </c>
      <c r="AX164" s="13" t="s">
        <v>76</v>
      </c>
      <c r="AY164" s="215" t="s">
        <v>148</v>
      </c>
    </row>
    <row r="165" spans="2:51" s="12" customFormat="1">
      <c r="B165" s="194"/>
      <c r="C165" s="195"/>
      <c r="D165" s="196" t="s">
        <v>155</v>
      </c>
      <c r="E165" s="197" t="s">
        <v>1</v>
      </c>
      <c r="F165" s="198" t="s">
        <v>702</v>
      </c>
      <c r="G165" s="195"/>
      <c r="H165" s="199">
        <v>96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155</v>
      </c>
      <c r="AU165" s="205" t="s">
        <v>85</v>
      </c>
      <c r="AV165" s="12" t="s">
        <v>85</v>
      </c>
      <c r="AW165" s="12" t="s">
        <v>32</v>
      </c>
      <c r="AX165" s="12" t="s">
        <v>76</v>
      </c>
      <c r="AY165" s="205" t="s">
        <v>148</v>
      </c>
    </row>
    <row r="166" spans="2:51" s="13" customFormat="1">
      <c r="B166" s="206"/>
      <c r="C166" s="207"/>
      <c r="D166" s="196" t="s">
        <v>155</v>
      </c>
      <c r="E166" s="208" t="s">
        <v>1</v>
      </c>
      <c r="F166" s="209" t="s">
        <v>481</v>
      </c>
      <c r="G166" s="207"/>
      <c r="H166" s="208" t="s">
        <v>1</v>
      </c>
      <c r="I166" s="210"/>
      <c r="J166" s="207"/>
      <c r="K166" s="207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155</v>
      </c>
      <c r="AU166" s="215" t="s">
        <v>85</v>
      </c>
      <c r="AV166" s="13" t="s">
        <v>83</v>
      </c>
      <c r="AW166" s="13" t="s">
        <v>32</v>
      </c>
      <c r="AX166" s="13" t="s">
        <v>76</v>
      </c>
      <c r="AY166" s="215" t="s">
        <v>148</v>
      </c>
    </row>
    <row r="167" spans="2:51" s="12" customFormat="1">
      <c r="B167" s="194"/>
      <c r="C167" s="195"/>
      <c r="D167" s="196" t="s">
        <v>155</v>
      </c>
      <c r="E167" s="197" t="s">
        <v>1</v>
      </c>
      <c r="F167" s="198" t="s">
        <v>703</v>
      </c>
      <c r="G167" s="195"/>
      <c r="H167" s="199">
        <v>35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155</v>
      </c>
      <c r="AU167" s="205" t="s">
        <v>85</v>
      </c>
      <c r="AV167" s="12" t="s">
        <v>85</v>
      </c>
      <c r="AW167" s="12" t="s">
        <v>32</v>
      </c>
      <c r="AX167" s="12" t="s">
        <v>76</v>
      </c>
      <c r="AY167" s="205" t="s">
        <v>148</v>
      </c>
    </row>
    <row r="168" spans="2:51" s="13" customFormat="1">
      <c r="B168" s="206"/>
      <c r="C168" s="207"/>
      <c r="D168" s="196" t="s">
        <v>155</v>
      </c>
      <c r="E168" s="208" t="s">
        <v>1</v>
      </c>
      <c r="F168" s="209" t="s">
        <v>704</v>
      </c>
      <c r="G168" s="207"/>
      <c r="H168" s="208" t="s">
        <v>1</v>
      </c>
      <c r="I168" s="210"/>
      <c r="J168" s="207"/>
      <c r="K168" s="207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155</v>
      </c>
      <c r="AU168" s="215" t="s">
        <v>85</v>
      </c>
      <c r="AV168" s="13" t="s">
        <v>83</v>
      </c>
      <c r="AW168" s="13" t="s">
        <v>32</v>
      </c>
      <c r="AX168" s="13" t="s">
        <v>76</v>
      </c>
      <c r="AY168" s="215" t="s">
        <v>148</v>
      </c>
    </row>
    <row r="169" spans="2:51" s="12" customFormat="1">
      <c r="B169" s="194"/>
      <c r="C169" s="195"/>
      <c r="D169" s="196" t="s">
        <v>155</v>
      </c>
      <c r="E169" s="197" t="s">
        <v>1</v>
      </c>
      <c r="F169" s="198" t="s">
        <v>705</v>
      </c>
      <c r="G169" s="195"/>
      <c r="H169" s="199">
        <v>1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155</v>
      </c>
      <c r="AU169" s="205" t="s">
        <v>85</v>
      </c>
      <c r="AV169" s="12" t="s">
        <v>85</v>
      </c>
      <c r="AW169" s="12" t="s">
        <v>32</v>
      </c>
      <c r="AX169" s="12" t="s">
        <v>76</v>
      </c>
      <c r="AY169" s="205" t="s">
        <v>148</v>
      </c>
    </row>
    <row r="170" spans="2:51" s="13" customFormat="1">
      <c r="B170" s="206"/>
      <c r="C170" s="207"/>
      <c r="D170" s="196" t="s">
        <v>155</v>
      </c>
      <c r="E170" s="208" t="s">
        <v>1</v>
      </c>
      <c r="F170" s="209" t="s">
        <v>706</v>
      </c>
      <c r="G170" s="207"/>
      <c r="H170" s="208" t="s">
        <v>1</v>
      </c>
      <c r="I170" s="210"/>
      <c r="J170" s="207"/>
      <c r="K170" s="207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155</v>
      </c>
      <c r="AU170" s="215" t="s">
        <v>85</v>
      </c>
      <c r="AV170" s="13" t="s">
        <v>83</v>
      </c>
      <c r="AW170" s="13" t="s">
        <v>32</v>
      </c>
      <c r="AX170" s="13" t="s">
        <v>76</v>
      </c>
      <c r="AY170" s="215" t="s">
        <v>148</v>
      </c>
    </row>
    <row r="171" spans="2:51" s="12" customFormat="1">
      <c r="B171" s="194"/>
      <c r="C171" s="195"/>
      <c r="D171" s="196" t="s">
        <v>155</v>
      </c>
      <c r="E171" s="197" t="s">
        <v>1</v>
      </c>
      <c r="F171" s="198" t="s">
        <v>707</v>
      </c>
      <c r="G171" s="195"/>
      <c r="H171" s="199">
        <v>20</v>
      </c>
      <c r="I171" s="200"/>
      <c r="J171" s="195"/>
      <c r="K171" s="195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155</v>
      </c>
      <c r="AU171" s="205" t="s">
        <v>85</v>
      </c>
      <c r="AV171" s="12" t="s">
        <v>85</v>
      </c>
      <c r="AW171" s="12" t="s">
        <v>32</v>
      </c>
      <c r="AX171" s="12" t="s">
        <v>76</v>
      </c>
      <c r="AY171" s="205" t="s">
        <v>148</v>
      </c>
    </row>
    <row r="172" spans="2:51" s="13" customFormat="1">
      <c r="B172" s="206"/>
      <c r="C172" s="207"/>
      <c r="D172" s="196" t="s">
        <v>155</v>
      </c>
      <c r="E172" s="208" t="s">
        <v>1</v>
      </c>
      <c r="F172" s="209" t="s">
        <v>708</v>
      </c>
      <c r="G172" s="207"/>
      <c r="H172" s="208" t="s">
        <v>1</v>
      </c>
      <c r="I172" s="210"/>
      <c r="J172" s="207"/>
      <c r="K172" s="207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155</v>
      </c>
      <c r="AU172" s="215" t="s">
        <v>85</v>
      </c>
      <c r="AV172" s="13" t="s">
        <v>83</v>
      </c>
      <c r="AW172" s="13" t="s">
        <v>32</v>
      </c>
      <c r="AX172" s="13" t="s">
        <v>76</v>
      </c>
      <c r="AY172" s="215" t="s">
        <v>148</v>
      </c>
    </row>
    <row r="173" spans="2:51" s="12" customFormat="1">
      <c r="B173" s="194"/>
      <c r="C173" s="195"/>
      <c r="D173" s="196" t="s">
        <v>155</v>
      </c>
      <c r="E173" s="197" t="s">
        <v>1</v>
      </c>
      <c r="F173" s="198" t="s">
        <v>709</v>
      </c>
      <c r="G173" s="195"/>
      <c r="H173" s="199">
        <v>7.7629999999999999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85</v>
      </c>
      <c r="AV173" s="12" t="s">
        <v>85</v>
      </c>
      <c r="AW173" s="12" t="s">
        <v>32</v>
      </c>
      <c r="AX173" s="12" t="s">
        <v>76</v>
      </c>
      <c r="AY173" s="205" t="s">
        <v>148</v>
      </c>
    </row>
    <row r="174" spans="2:51" s="12" customFormat="1">
      <c r="B174" s="194"/>
      <c r="C174" s="195"/>
      <c r="D174" s="196" t="s">
        <v>155</v>
      </c>
      <c r="E174" s="197" t="s">
        <v>1</v>
      </c>
      <c r="F174" s="198" t="s">
        <v>710</v>
      </c>
      <c r="G174" s="195"/>
      <c r="H174" s="199">
        <v>10.755000000000001</v>
      </c>
      <c r="I174" s="200"/>
      <c r="J174" s="195"/>
      <c r="K174" s="195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155</v>
      </c>
      <c r="AU174" s="205" t="s">
        <v>85</v>
      </c>
      <c r="AV174" s="12" t="s">
        <v>85</v>
      </c>
      <c r="AW174" s="12" t="s">
        <v>32</v>
      </c>
      <c r="AX174" s="12" t="s">
        <v>76</v>
      </c>
      <c r="AY174" s="205" t="s">
        <v>148</v>
      </c>
    </row>
    <row r="175" spans="2:51" s="12" customFormat="1">
      <c r="B175" s="194"/>
      <c r="C175" s="195"/>
      <c r="D175" s="196" t="s">
        <v>155</v>
      </c>
      <c r="E175" s="197" t="s">
        <v>1</v>
      </c>
      <c r="F175" s="198" t="s">
        <v>711</v>
      </c>
      <c r="G175" s="195"/>
      <c r="H175" s="199">
        <v>8.0399999999999991</v>
      </c>
      <c r="I175" s="200"/>
      <c r="J175" s="195"/>
      <c r="K175" s="195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155</v>
      </c>
      <c r="AU175" s="205" t="s">
        <v>85</v>
      </c>
      <c r="AV175" s="12" t="s">
        <v>85</v>
      </c>
      <c r="AW175" s="12" t="s">
        <v>32</v>
      </c>
      <c r="AX175" s="12" t="s">
        <v>76</v>
      </c>
      <c r="AY175" s="205" t="s">
        <v>148</v>
      </c>
    </row>
    <row r="176" spans="2:51" s="12" customFormat="1">
      <c r="B176" s="194"/>
      <c r="C176" s="195"/>
      <c r="D176" s="196" t="s">
        <v>155</v>
      </c>
      <c r="E176" s="197" t="s">
        <v>1</v>
      </c>
      <c r="F176" s="198" t="s">
        <v>712</v>
      </c>
      <c r="G176" s="195"/>
      <c r="H176" s="199">
        <v>6.633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155</v>
      </c>
      <c r="AU176" s="205" t="s">
        <v>85</v>
      </c>
      <c r="AV176" s="12" t="s">
        <v>85</v>
      </c>
      <c r="AW176" s="12" t="s">
        <v>32</v>
      </c>
      <c r="AX176" s="12" t="s">
        <v>76</v>
      </c>
      <c r="AY176" s="205" t="s">
        <v>148</v>
      </c>
    </row>
    <row r="177" spans="1:65" s="13" customFormat="1">
      <c r="B177" s="206"/>
      <c r="C177" s="207"/>
      <c r="D177" s="196" t="s">
        <v>155</v>
      </c>
      <c r="E177" s="208" t="s">
        <v>1</v>
      </c>
      <c r="F177" s="209" t="s">
        <v>713</v>
      </c>
      <c r="G177" s="207"/>
      <c r="H177" s="208" t="s">
        <v>1</v>
      </c>
      <c r="I177" s="210"/>
      <c r="J177" s="207"/>
      <c r="K177" s="207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155</v>
      </c>
      <c r="AU177" s="215" t="s">
        <v>85</v>
      </c>
      <c r="AV177" s="13" t="s">
        <v>83</v>
      </c>
      <c r="AW177" s="13" t="s">
        <v>32</v>
      </c>
      <c r="AX177" s="13" t="s">
        <v>76</v>
      </c>
      <c r="AY177" s="215" t="s">
        <v>148</v>
      </c>
    </row>
    <row r="178" spans="1:65" s="12" customFormat="1">
      <c r="B178" s="194"/>
      <c r="C178" s="195"/>
      <c r="D178" s="196" t="s">
        <v>155</v>
      </c>
      <c r="E178" s="197" t="s">
        <v>1</v>
      </c>
      <c r="F178" s="198" t="s">
        <v>714</v>
      </c>
      <c r="G178" s="195"/>
      <c r="H178" s="199">
        <v>100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155</v>
      </c>
      <c r="AU178" s="205" t="s">
        <v>85</v>
      </c>
      <c r="AV178" s="12" t="s">
        <v>85</v>
      </c>
      <c r="AW178" s="12" t="s">
        <v>32</v>
      </c>
      <c r="AX178" s="12" t="s">
        <v>76</v>
      </c>
      <c r="AY178" s="205" t="s">
        <v>148</v>
      </c>
    </row>
    <row r="179" spans="1:65" s="16" customFormat="1">
      <c r="B179" s="238"/>
      <c r="C179" s="239"/>
      <c r="D179" s="196" t="s">
        <v>155</v>
      </c>
      <c r="E179" s="240" t="s">
        <v>1</v>
      </c>
      <c r="F179" s="241" t="s">
        <v>228</v>
      </c>
      <c r="G179" s="239"/>
      <c r="H179" s="242">
        <v>344.69100000000003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AT179" s="248" t="s">
        <v>155</v>
      </c>
      <c r="AU179" s="248" t="s">
        <v>85</v>
      </c>
      <c r="AV179" s="16" t="s">
        <v>93</v>
      </c>
      <c r="AW179" s="16" t="s">
        <v>32</v>
      </c>
      <c r="AX179" s="16" t="s">
        <v>83</v>
      </c>
      <c r="AY179" s="248" t="s">
        <v>148</v>
      </c>
    </row>
    <row r="180" spans="1:65" s="2" customFormat="1" ht="21.75" customHeight="1">
      <c r="A180" s="35"/>
      <c r="B180" s="36"/>
      <c r="C180" s="180" t="s">
        <v>108</v>
      </c>
      <c r="D180" s="180" t="s">
        <v>149</v>
      </c>
      <c r="E180" s="181" t="s">
        <v>715</v>
      </c>
      <c r="F180" s="182" t="s">
        <v>716</v>
      </c>
      <c r="G180" s="183" t="s">
        <v>215</v>
      </c>
      <c r="H180" s="184">
        <v>31.61</v>
      </c>
      <c r="I180" s="185"/>
      <c r="J180" s="186">
        <f>ROUND(I180*H180,2)</f>
        <v>0</v>
      </c>
      <c r="K180" s="187"/>
      <c r="L180" s="40"/>
      <c r="M180" s="188" t="s">
        <v>1</v>
      </c>
      <c r="N180" s="189" t="s">
        <v>41</v>
      </c>
      <c r="O180" s="72"/>
      <c r="P180" s="190">
        <f>O180*H180</f>
        <v>0</v>
      </c>
      <c r="Q180" s="190">
        <v>0</v>
      </c>
      <c r="R180" s="190">
        <f>Q180*H180</f>
        <v>0</v>
      </c>
      <c r="S180" s="190">
        <v>1.8</v>
      </c>
      <c r="T180" s="191">
        <f>S180*H180</f>
        <v>56.898000000000003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93</v>
      </c>
      <c r="AT180" s="192" t="s">
        <v>149</v>
      </c>
      <c r="AU180" s="192" t="s">
        <v>85</v>
      </c>
      <c r="AY180" s="18" t="s">
        <v>148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83</v>
      </c>
      <c r="BK180" s="193">
        <f>ROUND(I180*H180,2)</f>
        <v>0</v>
      </c>
      <c r="BL180" s="18" t="s">
        <v>93</v>
      </c>
      <c r="BM180" s="192" t="s">
        <v>717</v>
      </c>
    </row>
    <row r="181" spans="1:65" s="13" customFormat="1">
      <c r="B181" s="206"/>
      <c r="C181" s="207"/>
      <c r="D181" s="196" t="s">
        <v>155</v>
      </c>
      <c r="E181" s="208" t="s">
        <v>1</v>
      </c>
      <c r="F181" s="209" t="s">
        <v>708</v>
      </c>
      <c r="G181" s="207"/>
      <c r="H181" s="208" t="s">
        <v>1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155</v>
      </c>
      <c r="AU181" s="215" t="s">
        <v>85</v>
      </c>
      <c r="AV181" s="13" t="s">
        <v>83</v>
      </c>
      <c r="AW181" s="13" t="s">
        <v>32</v>
      </c>
      <c r="AX181" s="13" t="s">
        <v>76</v>
      </c>
      <c r="AY181" s="215" t="s">
        <v>148</v>
      </c>
    </row>
    <row r="182" spans="1:65" s="12" customFormat="1">
      <c r="B182" s="194"/>
      <c r="C182" s="195"/>
      <c r="D182" s="196" t="s">
        <v>155</v>
      </c>
      <c r="E182" s="197" t="s">
        <v>1</v>
      </c>
      <c r="F182" s="198" t="s">
        <v>718</v>
      </c>
      <c r="G182" s="195"/>
      <c r="H182" s="199">
        <v>10.050000000000001</v>
      </c>
      <c r="I182" s="200"/>
      <c r="J182" s="195"/>
      <c r="K182" s="195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155</v>
      </c>
      <c r="AU182" s="205" t="s">
        <v>85</v>
      </c>
      <c r="AV182" s="12" t="s">
        <v>85</v>
      </c>
      <c r="AW182" s="12" t="s">
        <v>32</v>
      </c>
      <c r="AX182" s="12" t="s">
        <v>76</v>
      </c>
      <c r="AY182" s="205" t="s">
        <v>148</v>
      </c>
    </row>
    <row r="183" spans="1:65" s="12" customFormat="1">
      <c r="B183" s="194"/>
      <c r="C183" s="195"/>
      <c r="D183" s="196" t="s">
        <v>155</v>
      </c>
      <c r="E183" s="197" t="s">
        <v>1</v>
      </c>
      <c r="F183" s="198" t="s">
        <v>719</v>
      </c>
      <c r="G183" s="195"/>
      <c r="H183" s="199">
        <v>2.4119999999999999</v>
      </c>
      <c r="I183" s="200"/>
      <c r="J183" s="195"/>
      <c r="K183" s="195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155</v>
      </c>
      <c r="AU183" s="205" t="s">
        <v>85</v>
      </c>
      <c r="AV183" s="12" t="s">
        <v>85</v>
      </c>
      <c r="AW183" s="12" t="s">
        <v>32</v>
      </c>
      <c r="AX183" s="12" t="s">
        <v>76</v>
      </c>
      <c r="AY183" s="205" t="s">
        <v>148</v>
      </c>
    </row>
    <row r="184" spans="1:65" s="12" customFormat="1">
      <c r="B184" s="194"/>
      <c r="C184" s="195"/>
      <c r="D184" s="196" t="s">
        <v>155</v>
      </c>
      <c r="E184" s="197" t="s">
        <v>1</v>
      </c>
      <c r="F184" s="198" t="s">
        <v>720</v>
      </c>
      <c r="G184" s="195"/>
      <c r="H184" s="199">
        <v>19.148</v>
      </c>
      <c r="I184" s="200"/>
      <c r="J184" s="195"/>
      <c r="K184" s="195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155</v>
      </c>
      <c r="AU184" s="205" t="s">
        <v>85</v>
      </c>
      <c r="AV184" s="12" t="s">
        <v>85</v>
      </c>
      <c r="AW184" s="12" t="s">
        <v>32</v>
      </c>
      <c r="AX184" s="12" t="s">
        <v>76</v>
      </c>
      <c r="AY184" s="205" t="s">
        <v>148</v>
      </c>
    </row>
    <row r="185" spans="1:65" s="16" customFormat="1">
      <c r="B185" s="238"/>
      <c r="C185" s="239"/>
      <c r="D185" s="196" t="s">
        <v>155</v>
      </c>
      <c r="E185" s="240" t="s">
        <v>1</v>
      </c>
      <c r="F185" s="241" t="s">
        <v>228</v>
      </c>
      <c r="G185" s="239"/>
      <c r="H185" s="242">
        <v>31.61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AT185" s="248" t="s">
        <v>155</v>
      </c>
      <c r="AU185" s="248" t="s">
        <v>85</v>
      </c>
      <c r="AV185" s="16" t="s">
        <v>93</v>
      </c>
      <c r="AW185" s="16" t="s">
        <v>32</v>
      </c>
      <c r="AX185" s="16" t="s">
        <v>83</v>
      </c>
      <c r="AY185" s="248" t="s">
        <v>148</v>
      </c>
    </row>
    <row r="186" spans="1:65" s="11" customFormat="1" ht="22.9" customHeight="1">
      <c r="B186" s="166"/>
      <c r="C186" s="167"/>
      <c r="D186" s="168" t="s">
        <v>75</v>
      </c>
      <c r="E186" s="225" t="s">
        <v>247</v>
      </c>
      <c r="F186" s="225" t="s">
        <v>248</v>
      </c>
      <c r="G186" s="167"/>
      <c r="H186" s="167"/>
      <c r="I186" s="170"/>
      <c r="J186" s="226">
        <f>BK186</f>
        <v>0</v>
      </c>
      <c r="K186" s="167"/>
      <c r="L186" s="172"/>
      <c r="M186" s="173"/>
      <c r="N186" s="174"/>
      <c r="O186" s="174"/>
      <c r="P186" s="175">
        <f>SUM(P187:P216)</f>
        <v>0</v>
      </c>
      <c r="Q186" s="174"/>
      <c r="R186" s="175">
        <f>SUM(R187:R216)</f>
        <v>4.4999999999999998E-2</v>
      </c>
      <c r="S186" s="174"/>
      <c r="T186" s="176">
        <f>SUM(T187:T216)</f>
        <v>34.5</v>
      </c>
      <c r="AR186" s="177" t="s">
        <v>83</v>
      </c>
      <c r="AT186" s="178" t="s">
        <v>75</v>
      </c>
      <c r="AU186" s="178" t="s">
        <v>83</v>
      </c>
      <c r="AY186" s="177" t="s">
        <v>148</v>
      </c>
      <c r="BK186" s="179">
        <f>SUM(BK187:BK216)</f>
        <v>0</v>
      </c>
    </row>
    <row r="187" spans="1:65" s="2" customFormat="1" ht="21.75" customHeight="1">
      <c r="A187" s="35"/>
      <c r="B187" s="36"/>
      <c r="C187" s="180" t="s">
        <v>111</v>
      </c>
      <c r="D187" s="180" t="s">
        <v>149</v>
      </c>
      <c r="E187" s="181" t="s">
        <v>525</v>
      </c>
      <c r="F187" s="182" t="s">
        <v>526</v>
      </c>
      <c r="G187" s="183" t="s">
        <v>251</v>
      </c>
      <c r="H187" s="184">
        <v>24.88</v>
      </c>
      <c r="I187" s="185"/>
      <c r="J187" s="186">
        <f>ROUND(I187*H187,2)</f>
        <v>0</v>
      </c>
      <c r="K187" s="187"/>
      <c r="L187" s="40"/>
      <c r="M187" s="188" t="s">
        <v>1</v>
      </c>
      <c r="N187" s="189" t="s">
        <v>41</v>
      </c>
      <c r="O187" s="72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2" t="s">
        <v>93</v>
      </c>
      <c r="AT187" s="192" t="s">
        <v>149</v>
      </c>
      <c r="AU187" s="192" t="s">
        <v>85</v>
      </c>
      <c r="AY187" s="18" t="s">
        <v>148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8" t="s">
        <v>83</v>
      </c>
      <c r="BK187" s="193">
        <f>ROUND(I187*H187,2)</f>
        <v>0</v>
      </c>
      <c r="BL187" s="18" t="s">
        <v>93</v>
      </c>
      <c r="BM187" s="192" t="s">
        <v>721</v>
      </c>
    </row>
    <row r="188" spans="1:65" s="2" customFormat="1" ht="21.75" customHeight="1">
      <c r="A188" s="35"/>
      <c r="B188" s="36"/>
      <c r="C188" s="180" t="s">
        <v>114</v>
      </c>
      <c r="D188" s="180" t="s">
        <v>149</v>
      </c>
      <c r="E188" s="181" t="s">
        <v>249</v>
      </c>
      <c r="F188" s="182" t="s">
        <v>250</v>
      </c>
      <c r="G188" s="183" t="s">
        <v>251</v>
      </c>
      <c r="H188" s="184">
        <v>1284.008</v>
      </c>
      <c r="I188" s="185"/>
      <c r="J188" s="186">
        <f>ROUND(I188*H188,2)</f>
        <v>0</v>
      </c>
      <c r="K188" s="187"/>
      <c r="L188" s="40"/>
      <c r="M188" s="188" t="s">
        <v>1</v>
      </c>
      <c r="N188" s="189" t="s">
        <v>41</v>
      </c>
      <c r="O188" s="72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93</v>
      </c>
      <c r="AT188" s="192" t="s">
        <v>149</v>
      </c>
      <c r="AU188" s="192" t="s">
        <v>85</v>
      </c>
      <c r="AY188" s="18" t="s">
        <v>148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8" t="s">
        <v>83</v>
      </c>
      <c r="BK188" s="193">
        <f>ROUND(I188*H188,2)</f>
        <v>0</v>
      </c>
      <c r="BL188" s="18" t="s">
        <v>93</v>
      </c>
      <c r="BM188" s="192" t="s">
        <v>722</v>
      </c>
    </row>
    <row r="189" spans="1:65" s="12" customFormat="1">
      <c r="B189" s="194"/>
      <c r="C189" s="195"/>
      <c r="D189" s="196" t="s">
        <v>155</v>
      </c>
      <c r="E189" s="197" t="s">
        <v>1</v>
      </c>
      <c r="F189" s="198" t="s">
        <v>723</v>
      </c>
      <c r="G189" s="195"/>
      <c r="H189" s="199">
        <v>1284.008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155</v>
      </c>
      <c r="AU189" s="205" t="s">
        <v>85</v>
      </c>
      <c r="AV189" s="12" t="s">
        <v>85</v>
      </c>
      <c r="AW189" s="12" t="s">
        <v>32</v>
      </c>
      <c r="AX189" s="12" t="s">
        <v>83</v>
      </c>
      <c r="AY189" s="205" t="s">
        <v>148</v>
      </c>
    </row>
    <row r="190" spans="1:65" s="2" customFormat="1" ht="21.75" customHeight="1">
      <c r="A190" s="35"/>
      <c r="B190" s="36"/>
      <c r="C190" s="180" t="s">
        <v>117</v>
      </c>
      <c r="D190" s="180" t="s">
        <v>149</v>
      </c>
      <c r="E190" s="181" t="s">
        <v>254</v>
      </c>
      <c r="F190" s="182" t="s">
        <v>255</v>
      </c>
      <c r="G190" s="183" t="s">
        <v>251</v>
      </c>
      <c r="H190" s="184">
        <v>6</v>
      </c>
      <c r="I190" s="185"/>
      <c r="J190" s="186">
        <f>ROUND(I190*H190,2)</f>
        <v>0</v>
      </c>
      <c r="K190" s="187"/>
      <c r="L190" s="40"/>
      <c r="M190" s="188" t="s">
        <v>1</v>
      </c>
      <c r="N190" s="189" t="s">
        <v>41</v>
      </c>
      <c r="O190" s="72"/>
      <c r="P190" s="190">
        <f>O190*H190</f>
        <v>0</v>
      </c>
      <c r="Q190" s="190">
        <v>7.4999999999999997E-3</v>
      </c>
      <c r="R190" s="190">
        <f>Q190*H190</f>
        <v>4.4999999999999998E-2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93</v>
      </c>
      <c r="AT190" s="192" t="s">
        <v>149</v>
      </c>
      <c r="AU190" s="192" t="s">
        <v>85</v>
      </c>
      <c r="AY190" s="18" t="s">
        <v>148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8" t="s">
        <v>83</v>
      </c>
      <c r="BK190" s="193">
        <f>ROUND(I190*H190,2)</f>
        <v>0</v>
      </c>
      <c r="BL190" s="18" t="s">
        <v>93</v>
      </c>
      <c r="BM190" s="192" t="s">
        <v>724</v>
      </c>
    </row>
    <row r="191" spans="1:65" s="12" customFormat="1">
      <c r="B191" s="194"/>
      <c r="C191" s="195"/>
      <c r="D191" s="196" t="s">
        <v>155</v>
      </c>
      <c r="E191" s="197" t="s">
        <v>1</v>
      </c>
      <c r="F191" s="198" t="s">
        <v>725</v>
      </c>
      <c r="G191" s="195"/>
      <c r="H191" s="199">
        <v>6</v>
      </c>
      <c r="I191" s="200"/>
      <c r="J191" s="195"/>
      <c r="K191" s="195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155</v>
      </c>
      <c r="AU191" s="205" t="s">
        <v>85</v>
      </c>
      <c r="AV191" s="12" t="s">
        <v>85</v>
      </c>
      <c r="AW191" s="12" t="s">
        <v>32</v>
      </c>
      <c r="AX191" s="12" t="s">
        <v>83</v>
      </c>
      <c r="AY191" s="205" t="s">
        <v>148</v>
      </c>
    </row>
    <row r="192" spans="1:65" s="2" customFormat="1" ht="21.75" customHeight="1">
      <c r="A192" s="35"/>
      <c r="B192" s="36"/>
      <c r="C192" s="180" t="s">
        <v>120</v>
      </c>
      <c r="D192" s="180" t="s">
        <v>149</v>
      </c>
      <c r="E192" s="181" t="s">
        <v>257</v>
      </c>
      <c r="F192" s="182" t="s">
        <v>258</v>
      </c>
      <c r="G192" s="183" t="s">
        <v>251</v>
      </c>
      <c r="H192" s="184">
        <v>1308.8879999999999</v>
      </c>
      <c r="I192" s="185"/>
      <c r="J192" s="186">
        <f>ROUND(I192*H192,2)</f>
        <v>0</v>
      </c>
      <c r="K192" s="187"/>
      <c r="L192" s="40"/>
      <c r="M192" s="188" t="s">
        <v>1</v>
      </c>
      <c r="N192" s="189" t="s">
        <v>41</v>
      </c>
      <c r="O192" s="72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93</v>
      </c>
      <c r="AT192" s="192" t="s">
        <v>149</v>
      </c>
      <c r="AU192" s="192" t="s">
        <v>85</v>
      </c>
      <c r="AY192" s="18" t="s">
        <v>148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83</v>
      </c>
      <c r="BK192" s="193">
        <f>ROUND(I192*H192,2)</f>
        <v>0</v>
      </c>
      <c r="BL192" s="18" t="s">
        <v>93</v>
      </c>
      <c r="BM192" s="192" t="s">
        <v>726</v>
      </c>
    </row>
    <row r="193" spans="1:65" s="12" customFormat="1">
      <c r="B193" s="194"/>
      <c r="C193" s="195"/>
      <c r="D193" s="196" t="s">
        <v>155</v>
      </c>
      <c r="E193" s="197" t="s">
        <v>1</v>
      </c>
      <c r="F193" s="198" t="s">
        <v>727</v>
      </c>
      <c r="G193" s="195"/>
      <c r="H193" s="199">
        <v>1308.8879999999999</v>
      </c>
      <c r="I193" s="200"/>
      <c r="J193" s="195"/>
      <c r="K193" s="195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155</v>
      </c>
      <c r="AU193" s="205" t="s">
        <v>85</v>
      </c>
      <c r="AV193" s="12" t="s">
        <v>85</v>
      </c>
      <c r="AW193" s="12" t="s">
        <v>32</v>
      </c>
      <c r="AX193" s="12" t="s">
        <v>83</v>
      </c>
      <c r="AY193" s="205" t="s">
        <v>148</v>
      </c>
    </row>
    <row r="194" spans="1:65" s="2" customFormat="1" ht="21.75" customHeight="1">
      <c r="A194" s="35"/>
      <c r="B194" s="36"/>
      <c r="C194" s="180" t="s">
        <v>270</v>
      </c>
      <c r="D194" s="180" t="s">
        <v>149</v>
      </c>
      <c r="E194" s="181" t="s">
        <v>728</v>
      </c>
      <c r="F194" s="182" t="s">
        <v>729</v>
      </c>
      <c r="G194" s="183" t="s">
        <v>215</v>
      </c>
      <c r="H194" s="184">
        <v>23</v>
      </c>
      <c r="I194" s="185"/>
      <c r="J194" s="186">
        <f>ROUND(I194*H194,2)</f>
        <v>0</v>
      </c>
      <c r="K194" s="187"/>
      <c r="L194" s="40"/>
      <c r="M194" s="188" t="s">
        <v>1</v>
      </c>
      <c r="N194" s="189" t="s">
        <v>41</v>
      </c>
      <c r="O194" s="72"/>
      <c r="P194" s="190">
        <f>O194*H194</f>
        <v>0</v>
      </c>
      <c r="Q194" s="190">
        <v>0</v>
      </c>
      <c r="R194" s="190">
        <f>Q194*H194</f>
        <v>0</v>
      </c>
      <c r="S194" s="190">
        <v>1.5</v>
      </c>
      <c r="T194" s="191">
        <f>S194*H194</f>
        <v>34.5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2" t="s">
        <v>93</v>
      </c>
      <c r="AT194" s="192" t="s">
        <v>149</v>
      </c>
      <c r="AU194" s="192" t="s">
        <v>85</v>
      </c>
      <c r="AY194" s="18" t="s">
        <v>148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8" t="s">
        <v>83</v>
      </c>
      <c r="BK194" s="193">
        <f>ROUND(I194*H194,2)</f>
        <v>0</v>
      </c>
      <c r="BL194" s="18" t="s">
        <v>93</v>
      </c>
      <c r="BM194" s="192" t="s">
        <v>730</v>
      </c>
    </row>
    <row r="195" spans="1:65" s="13" customFormat="1">
      <c r="B195" s="206"/>
      <c r="C195" s="207"/>
      <c r="D195" s="196" t="s">
        <v>155</v>
      </c>
      <c r="E195" s="208" t="s">
        <v>1</v>
      </c>
      <c r="F195" s="209" t="s">
        <v>484</v>
      </c>
      <c r="G195" s="207"/>
      <c r="H195" s="208" t="s">
        <v>1</v>
      </c>
      <c r="I195" s="210"/>
      <c r="J195" s="207"/>
      <c r="K195" s="207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155</v>
      </c>
      <c r="AU195" s="215" t="s">
        <v>85</v>
      </c>
      <c r="AV195" s="13" t="s">
        <v>83</v>
      </c>
      <c r="AW195" s="13" t="s">
        <v>32</v>
      </c>
      <c r="AX195" s="13" t="s">
        <v>76</v>
      </c>
      <c r="AY195" s="215" t="s">
        <v>148</v>
      </c>
    </row>
    <row r="196" spans="1:65" s="12" customFormat="1">
      <c r="B196" s="194"/>
      <c r="C196" s="195"/>
      <c r="D196" s="196" t="s">
        <v>155</v>
      </c>
      <c r="E196" s="197" t="s">
        <v>1</v>
      </c>
      <c r="F196" s="198" t="s">
        <v>731</v>
      </c>
      <c r="G196" s="195"/>
      <c r="H196" s="199">
        <v>8</v>
      </c>
      <c r="I196" s="200"/>
      <c r="J196" s="195"/>
      <c r="K196" s="195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155</v>
      </c>
      <c r="AU196" s="205" t="s">
        <v>85</v>
      </c>
      <c r="AV196" s="12" t="s">
        <v>85</v>
      </c>
      <c r="AW196" s="12" t="s">
        <v>32</v>
      </c>
      <c r="AX196" s="12" t="s">
        <v>76</v>
      </c>
      <c r="AY196" s="205" t="s">
        <v>148</v>
      </c>
    </row>
    <row r="197" spans="1:65" s="13" customFormat="1">
      <c r="B197" s="206"/>
      <c r="C197" s="207"/>
      <c r="D197" s="196" t="s">
        <v>155</v>
      </c>
      <c r="E197" s="208" t="s">
        <v>1</v>
      </c>
      <c r="F197" s="209" t="s">
        <v>732</v>
      </c>
      <c r="G197" s="207"/>
      <c r="H197" s="208" t="s">
        <v>1</v>
      </c>
      <c r="I197" s="210"/>
      <c r="J197" s="207"/>
      <c r="K197" s="207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155</v>
      </c>
      <c r="AU197" s="215" t="s">
        <v>85</v>
      </c>
      <c r="AV197" s="13" t="s">
        <v>83</v>
      </c>
      <c r="AW197" s="13" t="s">
        <v>32</v>
      </c>
      <c r="AX197" s="13" t="s">
        <v>76</v>
      </c>
      <c r="AY197" s="215" t="s">
        <v>148</v>
      </c>
    </row>
    <row r="198" spans="1:65" s="12" customFormat="1">
      <c r="B198" s="194"/>
      <c r="C198" s="195"/>
      <c r="D198" s="196" t="s">
        <v>155</v>
      </c>
      <c r="E198" s="197" t="s">
        <v>1</v>
      </c>
      <c r="F198" s="198" t="s">
        <v>488</v>
      </c>
      <c r="G198" s="195"/>
      <c r="H198" s="199">
        <v>10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155</v>
      </c>
      <c r="AU198" s="205" t="s">
        <v>85</v>
      </c>
      <c r="AV198" s="12" t="s">
        <v>85</v>
      </c>
      <c r="AW198" s="12" t="s">
        <v>32</v>
      </c>
      <c r="AX198" s="12" t="s">
        <v>76</v>
      </c>
      <c r="AY198" s="205" t="s">
        <v>148</v>
      </c>
    </row>
    <row r="199" spans="1:65" s="13" customFormat="1">
      <c r="B199" s="206"/>
      <c r="C199" s="207"/>
      <c r="D199" s="196" t="s">
        <v>155</v>
      </c>
      <c r="E199" s="208" t="s">
        <v>1</v>
      </c>
      <c r="F199" s="209" t="s">
        <v>733</v>
      </c>
      <c r="G199" s="207"/>
      <c r="H199" s="208" t="s">
        <v>1</v>
      </c>
      <c r="I199" s="210"/>
      <c r="J199" s="207"/>
      <c r="K199" s="207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155</v>
      </c>
      <c r="AU199" s="215" t="s">
        <v>85</v>
      </c>
      <c r="AV199" s="13" t="s">
        <v>83</v>
      </c>
      <c r="AW199" s="13" t="s">
        <v>32</v>
      </c>
      <c r="AX199" s="13" t="s">
        <v>76</v>
      </c>
      <c r="AY199" s="215" t="s">
        <v>148</v>
      </c>
    </row>
    <row r="200" spans="1:65" s="12" customFormat="1">
      <c r="B200" s="194"/>
      <c r="C200" s="195"/>
      <c r="D200" s="196" t="s">
        <v>155</v>
      </c>
      <c r="E200" s="197" t="s">
        <v>1</v>
      </c>
      <c r="F200" s="198" t="s">
        <v>694</v>
      </c>
      <c r="G200" s="195"/>
      <c r="H200" s="199">
        <v>2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155</v>
      </c>
      <c r="AU200" s="205" t="s">
        <v>85</v>
      </c>
      <c r="AV200" s="12" t="s">
        <v>85</v>
      </c>
      <c r="AW200" s="12" t="s">
        <v>32</v>
      </c>
      <c r="AX200" s="12" t="s">
        <v>76</v>
      </c>
      <c r="AY200" s="205" t="s">
        <v>148</v>
      </c>
    </row>
    <row r="201" spans="1:65" s="13" customFormat="1">
      <c r="B201" s="206"/>
      <c r="C201" s="207"/>
      <c r="D201" s="196" t="s">
        <v>155</v>
      </c>
      <c r="E201" s="208" t="s">
        <v>1</v>
      </c>
      <c r="F201" s="209" t="s">
        <v>734</v>
      </c>
      <c r="G201" s="207"/>
      <c r="H201" s="208" t="s">
        <v>1</v>
      </c>
      <c r="I201" s="210"/>
      <c r="J201" s="207"/>
      <c r="K201" s="207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155</v>
      </c>
      <c r="AU201" s="215" t="s">
        <v>85</v>
      </c>
      <c r="AV201" s="13" t="s">
        <v>83</v>
      </c>
      <c r="AW201" s="13" t="s">
        <v>32</v>
      </c>
      <c r="AX201" s="13" t="s">
        <v>76</v>
      </c>
      <c r="AY201" s="215" t="s">
        <v>148</v>
      </c>
    </row>
    <row r="202" spans="1:65" s="12" customFormat="1">
      <c r="B202" s="194"/>
      <c r="C202" s="195"/>
      <c r="D202" s="196" t="s">
        <v>155</v>
      </c>
      <c r="E202" s="197" t="s">
        <v>1</v>
      </c>
      <c r="F202" s="198" t="s">
        <v>694</v>
      </c>
      <c r="G202" s="195"/>
      <c r="H202" s="199">
        <v>2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155</v>
      </c>
      <c r="AU202" s="205" t="s">
        <v>85</v>
      </c>
      <c r="AV202" s="12" t="s">
        <v>85</v>
      </c>
      <c r="AW202" s="12" t="s">
        <v>32</v>
      </c>
      <c r="AX202" s="12" t="s">
        <v>76</v>
      </c>
      <c r="AY202" s="205" t="s">
        <v>148</v>
      </c>
    </row>
    <row r="203" spans="1:65" s="13" customFormat="1">
      <c r="B203" s="206"/>
      <c r="C203" s="207"/>
      <c r="D203" s="196" t="s">
        <v>155</v>
      </c>
      <c r="E203" s="208" t="s">
        <v>1</v>
      </c>
      <c r="F203" s="209" t="s">
        <v>735</v>
      </c>
      <c r="G203" s="207"/>
      <c r="H203" s="208" t="s">
        <v>1</v>
      </c>
      <c r="I203" s="210"/>
      <c r="J203" s="207"/>
      <c r="K203" s="207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155</v>
      </c>
      <c r="AU203" s="215" t="s">
        <v>85</v>
      </c>
      <c r="AV203" s="13" t="s">
        <v>83</v>
      </c>
      <c r="AW203" s="13" t="s">
        <v>32</v>
      </c>
      <c r="AX203" s="13" t="s">
        <v>76</v>
      </c>
      <c r="AY203" s="215" t="s">
        <v>148</v>
      </c>
    </row>
    <row r="204" spans="1:65" s="12" customFormat="1">
      <c r="B204" s="194"/>
      <c r="C204" s="195"/>
      <c r="D204" s="196" t="s">
        <v>155</v>
      </c>
      <c r="E204" s="197" t="s">
        <v>1</v>
      </c>
      <c r="F204" s="198" t="s">
        <v>705</v>
      </c>
      <c r="G204" s="195"/>
      <c r="H204" s="199">
        <v>1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155</v>
      </c>
      <c r="AU204" s="205" t="s">
        <v>85</v>
      </c>
      <c r="AV204" s="12" t="s">
        <v>85</v>
      </c>
      <c r="AW204" s="12" t="s">
        <v>32</v>
      </c>
      <c r="AX204" s="12" t="s">
        <v>76</v>
      </c>
      <c r="AY204" s="205" t="s">
        <v>148</v>
      </c>
    </row>
    <row r="205" spans="1:65" s="16" customFormat="1">
      <c r="B205" s="238"/>
      <c r="C205" s="239"/>
      <c r="D205" s="196" t="s">
        <v>155</v>
      </c>
      <c r="E205" s="240" t="s">
        <v>1</v>
      </c>
      <c r="F205" s="241" t="s">
        <v>228</v>
      </c>
      <c r="G205" s="239"/>
      <c r="H205" s="242">
        <v>23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155</v>
      </c>
      <c r="AU205" s="248" t="s">
        <v>85</v>
      </c>
      <c r="AV205" s="16" t="s">
        <v>93</v>
      </c>
      <c r="AW205" s="16" t="s">
        <v>32</v>
      </c>
      <c r="AX205" s="16" t="s">
        <v>83</v>
      </c>
      <c r="AY205" s="248" t="s">
        <v>148</v>
      </c>
    </row>
    <row r="206" spans="1:65" s="2" customFormat="1" ht="21.75" customHeight="1">
      <c r="A206" s="35"/>
      <c r="B206" s="36"/>
      <c r="C206" s="180" t="s">
        <v>8</v>
      </c>
      <c r="D206" s="180" t="s">
        <v>149</v>
      </c>
      <c r="E206" s="181" t="s">
        <v>260</v>
      </c>
      <c r="F206" s="182" t="s">
        <v>261</v>
      </c>
      <c r="G206" s="183" t="s">
        <v>251</v>
      </c>
      <c r="H206" s="184">
        <v>1416.1659999999999</v>
      </c>
      <c r="I206" s="185"/>
      <c r="J206" s="186">
        <f>ROUND(I206*H206,2)</f>
        <v>0</v>
      </c>
      <c r="K206" s="187"/>
      <c r="L206" s="40"/>
      <c r="M206" s="188" t="s">
        <v>1</v>
      </c>
      <c r="N206" s="189" t="s">
        <v>41</v>
      </c>
      <c r="O206" s="72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2" t="s">
        <v>93</v>
      </c>
      <c r="AT206" s="192" t="s">
        <v>149</v>
      </c>
      <c r="AU206" s="192" t="s">
        <v>85</v>
      </c>
      <c r="AY206" s="18" t="s">
        <v>148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8" t="s">
        <v>83</v>
      </c>
      <c r="BK206" s="193">
        <f>ROUND(I206*H206,2)</f>
        <v>0</v>
      </c>
      <c r="BL206" s="18" t="s">
        <v>93</v>
      </c>
      <c r="BM206" s="192" t="s">
        <v>736</v>
      </c>
    </row>
    <row r="207" spans="1:65" s="2" customFormat="1" ht="21.75" customHeight="1">
      <c r="A207" s="35"/>
      <c r="B207" s="36"/>
      <c r="C207" s="180" t="s">
        <v>282</v>
      </c>
      <c r="D207" s="180" t="s">
        <v>149</v>
      </c>
      <c r="E207" s="181" t="s">
        <v>263</v>
      </c>
      <c r="F207" s="182" t="s">
        <v>264</v>
      </c>
      <c r="G207" s="183" t="s">
        <v>251</v>
      </c>
      <c r="H207" s="184">
        <v>33987.983999999997</v>
      </c>
      <c r="I207" s="185"/>
      <c r="J207" s="186">
        <f>ROUND(I207*H207,2)</f>
        <v>0</v>
      </c>
      <c r="K207" s="187"/>
      <c r="L207" s="40"/>
      <c r="M207" s="188" t="s">
        <v>1</v>
      </c>
      <c r="N207" s="189" t="s">
        <v>41</v>
      </c>
      <c r="O207" s="72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2" t="s">
        <v>93</v>
      </c>
      <c r="AT207" s="192" t="s">
        <v>149</v>
      </c>
      <c r="AU207" s="192" t="s">
        <v>85</v>
      </c>
      <c r="AY207" s="18" t="s">
        <v>148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8" t="s">
        <v>83</v>
      </c>
      <c r="BK207" s="193">
        <f>ROUND(I207*H207,2)</f>
        <v>0</v>
      </c>
      <c r="BL207" s="18" t="s">
        <v>93</v>
      </c>
      <c r="BM207" s="192" t="s">
        <v>737</v>
      </c>
    </row>
    <row r="208" spans="1:65" s="12" customFormat="1">
      <c r="B208" s="194"/>
      <c r="C208" s="195"/>
      <c r="D208" s="196" t="s">
        <v>155</v>
      </c>
      <c r="E208" s="195"/>
      <c r="F208" s="198" t="s">
        <v>738</v>
      </c>
      <c r="G208" s="195"/>
      <c r="H208" s="199">
        <v>33987.983999999997</v>
      </c>
      <c r="I208" s="200"/>
      <c r="J208" s="195"/>
      <c r="K208" s="195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155</v>
      </c>
      <c r="AU208" s="205" t="s">
        <v>85</v>
      </c>
      <c r="AV208" s="12" t="s">
        <v>85</v>
      </c>
      <c r="AW208" s="12" t="s">
        <v>4</v>
      </c>
      <c r="AX208" s="12" t="s">
        <v>83</v>
      </c>
      <c r="AY208" s="205" t="s">
        <v>148</v>
      </c>
    </row>
    <row r="209" spans="1:65" s="2" customFormat="1" ht="33" customHeight="1">
      <c r="A209" s="35"/>
      <c r="B209" s="36"/>
      <c r="C209" s="180" t="s">
        <v>289</v>
      </c>
      <c r="D209" s="180" t="s">
        <v>149</v>
      </c>
      <c r="E209" s="181" t="s">
        <v>534</v>
      </c>
      <c r="F209" s="182" t="s">
        <v>535</v>
      </c>
      <c r="G209" s="183" t="s">
        <v>251</v>
      </c>
      <c r="H209" s="184">
        <v>24.88</v>
      </c>
      <c r="I209" s="185"/>
      <c r="J209" s="186">
        <f>ROUND(I209*H209,2)</f>
        <v>0</v>
      </c>
      <c r="K209" s="187"/>
      <c r="L209" s="40"/>
      <c r="M209" s="188" t="s">
        <v>1</v>
      </c>
      <c r="N209" s="189" t="s">
        <v>41</v>
      </c>
      <c r="O209" s="72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2" t="s">
        <v>93</v>
      </c>
      <c r="AT209" s="192" t="s">
        <v>149</v>
      </c>
      <c r="AU209" s="192" t="s">
        <v>85</v>
      </c>
      <c r="AY209" s="18" t="s">
        <v>148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8" t="s">
        <v>83</v>
      </c>
      <c r="BK209" s="193">
        <f>ROUND(I209*H209,2)</f>
        <v>0</v>
      </c>
      <c r="BL209" s="18" t="s">
        <v>93</v>
      </c>
      <c r="BM209" s="192" t="s">
        <v>739</v>
      </c>
    </row>
    <row r="210" spans="1:65" s="2" customFormat="1" ht="33" customHeight="1">
      <c r="A210" s="35"/>
      <c r="B210" s="36"/>
      <c r="C210" s="180" t="s">
        <v>294</v>
      </c>
      <c r="D210" s="180" t="s">
        <v>149</v>
      </c>
      <c r="E210" s="181" t="s">
        <v>267</v>
      </c>
      <c r="F210" s="182" t="s">
        <v>268</v>
      </c>
      <c r="G210" s="183" t="s">
        <v>251</v>
      </c>
      <c r="H210" s="184">
        <v>1284.008</v>
      </c>
      <c r="I210" s="185"/>
      <c r="J210" s="186">
        <f>ROUND(I210*H210,2)</f>
        <v>0</v>
      </c>
      <c r="K210" s="187"/>
      <c r="L210" s="40"/>
      <c r="M210" s="188" t="s">
        <v>1</v>
      </c>
      <c r="N210" s="189" t="s">
        <v>41</v>
      </c>
      <c r="O210" s="72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2" t="s">
        <v>93</v>
      </c>
      <c r="AT210" s="192" t="s">
        <v>149</v>
      </c>
      <c r="AU210" s="192" t="s">
        <v>85</v>
      </c>
      <c r="AY210" s="18" t="s">
        <v>148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8" t="s">
        <v>83</v>
      </c>
      <c r="BK210" s="193">
        <f>ROUND(I210*H210,2)</f>
        <v>0</v>
      </c>
      <c r="BL210" s="18" t="s">
        <v>93</v>
      </c>
      <c r="BM210" s="192" t="s">
        <v>740</v>
      </c>
    </row>
    <row r="211" spans="1:65" s="2" customFormat="1" ht="33" customHeight="1">
      <c r="A211" s="35"/>
      <c r="B211" s="36"/>
      <c r="C211" s="180" t="s">
        <v>354</v>
      </c>
      <c r="D211" s="180" t="s">
        <v>149</v>
      </c>
      <c r="E211" s="181" t="s">
        <v>271</v>
      </c>
      <c r="F211" s="182" t="s">
        <v>272</v>
      </c>
      <c r="G211" s="183" t="s">
        <v>251</v>
      </c>
      <c r="H211" s="184">
        <v>94.397999999999996</v>
      </c>
      <c r="I211" s="185"/>
      <c r="J211" s="186">
        <f>ROUND(I211*H211,2)</f>
        <v>0</v>
      </c>
      <c r="K211" s="187"/>
      <c r="L211" s="40"/>
      <c r="M211" s="188" t="s">
        <v>1</v>
      </c>
      <c r="N211" s="189" t="s">
        <v>41</v>
      </c>
      <c r="O211" s="72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2" t="s">
        <v>93</v>
      </c>
      <c r="AT211" s="192" t="s">
        <v>149</v>
      </c>
      <c r="AU211" s="192" t="s">
        <v>85</v>
      </c>
      <c r="AY211" s="18" t="s">
        <v>148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8" t="s">
        <v>83</v>
      </c>
      <c r="BK211" s="193">
        <f>ROUND(I211*H211,2)</f>
        <v>0</v>
      </c>
      <c r="BL211" s="18" t="s">
        <v>93</v>
      </c>
      <c r="BM211" s="192" t="s">
        <v>741</v>
      </c>
    </row>
    <row r="212" spans="1:65" s="12" customFormat="1">
      <c r="B212" s="194"/>
      <c r="C212" s="195"/>
      <c r="D212" s="196" t="s">
        <v>155</v>
      </c>
      <c r="E212" s="197" t="s">
        <v>1</v>
      </c>
      <c r="F212" s="198" t="s">
        <v>742</v>
      </c>
      <c r="G212" s="195"/>
      <c r="H212" s="199">
        <v>94.397999999999996</v>
      </c>
      <c r="I212" s="200"/>
      <c r="J212" s="195"/>
      <c r="K212" s="195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155</v>
      </c>
      <c r="AU212" s="205" t="s">
        <v>85</v>
      </c>
      <c r="AV212" s="12" t="s">
        <v>85</v>
      </c>
      <c r="AW212" s="12" t="s">
        <v>32</v>
      </c>
      <c r="AX212" s="12" t="s">
        <v>83</v>
      </c>
      <c r="AY212" s="205" t="s">
        <v>148</v>
      </c>
    </row>
    <row r="213" spans="1:65" s="2" customFormat="1" ht="33" customHeight="1">
      <c r="A213" s="35"/>
      <c r="B213" s="36"/>
      <c r="C213" s="180" t="s">
        <v>355</v>
      </c>
      <c r="D213" s="180" t="s">
        <v>149</v>
      </c>
      <c r="E213" s="181" t="s">
        <v>743</v>
      </c>
      <c r="F213" s="182" t="s">
        <v>560</v>
      </c>
      <c r="G213" s="183" t="s">
        <v>251</v>
      </c>
      <c r="H213" s="184">
        <v>5.88</v>
      </c>
      <c r="I213" s="185"/>
      <c r="J213" s="186">
        <f>ROUND(I213*H213,2)</f>
        <v>0</v>
      </c>
      <c r="K213" s="187"/>
      <c r="L213" s="40"/>
      <c r="M213" s="188" t="s">
        <v>1</v>
      </c>
      <c r="N213" s="189" t="s">
        <v>41</v>
      </c>
      <c r="O213" s="72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2" t="s">
        <v>93</v>
      </c>
      <c r="AT213" s="192" t="s">
        <v>149</v>
      </c>
      <c r="AU213" s="192" t="s">
        <v>85</v>
      </c>
      <c r="AY213" s="18" t="s">
        <v>148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8" t="s">
        <v>83</v>
      </c>
      <c r="BK213" s="193">
        <f>ROUND(I213*H213,2)</f>
        <v>0</v>
      </c>
      <c r="BL213" s="18" t="s">
        <v>93</v>
      </c>
      <c r="BM213" s="192" t="s">
        <v>744</v>
      </c>
    </row>
    <row r="214" spans="1:65" s="2" customFormat="1" ht="33" customHeight="1">
      <c r="A214" s="35"/>
      <c r="B214" s="36"/>
      <c r="C214" s="180" t="s">
        <v>7</v>
      </c>
      <c r="D214" s="180" t="s">
        <v>149</v>
      </c>
      <c r="E214" s="181" t="s">
        <v>275</v>
      </c>
      <c r="F214" s="182" t="s">
        <v>276</v>
      </c>
      <c r="G214" s="183" t="s">
        <v>251</v>
      </c>
      <c r="H214" s="184">
        <v>6</v>
      </c>
      <c r="I214" s="185"/>
      <c r="J214" s="186">
        <f>ROUND(I214*H214,2)</f>
        <v>0</v>
      </c>
      <c r="K214" s="187"/>
      <c r="L214" s="40"/>
      <c r="M214" s="188" t="s">
        <v>1</v>
      </c>
      <c r="N214" s="189" t="s">
        <v>41</v>
      </c>
      <c r="O214" s="72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2" t="s">
        <v>93</v>
      </c>
      <c r="AT214" s="192" t="s">
        <v>149</v>
      </c>
      <c r="AU214" s="192" t="s">
        <v>85</v>
      </c>
      <c r="AY214" s="18" t="s">
        <v>148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8" t="s">
        <v>83</v>
      </c>
      <c r="BK214" s="193">
        <f>ROUND(I214*H214,2)</f>
        <v>0</v>
      </c>
      <c r="BL214" s="18" t="s">
        <v>93</v>
      </c>
      <c r="BM214" s="192" t="s">
        <v>745</v>
      </c>
    </row>
    <row r="215" spans="1:65" s="2" customFormat="1" ht="33" customHeight="1">
      <c r="A215" s="35"/>
      <c r="B215" s="36"/>
      <c r="C215" s="180" t="s">
        <v>358</v>
      </c>
      <c r="D215" s="180" t="s">
        <v>149</v>
      </c>
      <c r="E215" s="181" t="s">
        <v>746</v>
      </c>
      <c r="F215" s="182" t="s">
        <v>747</v>
      </c>
      <c r="G215" s="183" t="s">
        <v>251</v>
      </c>
      <c r="H215" s="184">
        <v>50</v>
      </c>
      <c r="I215" s="185"/>
      <c r="J215" s="186">
        <f>ROUND(I215*H215,2)</f>
        <v>0</v>
      </c>
      <c r="K215" s="187"/>
      <c r="L215" s="40"/>
      <c r="M215" s="188" t="s">
        <v>1</v>
      </c>
      <c r="N215" s="189" t="s">
        <v>41</v>
      </c>
      <c r="O215" s="72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2" t="s">
        <v>93</v>
      </c>
      <c r="AT215" s="192" t="s">
        <v>149</v>
      </c>
      <c r="AU215" s="192" t="s">
        <v>85</v>
      </c>
      <c r="AY215" s="18" t="s">
        <v>148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8" t="s">
        <v>83</v>
      </c>
      <c r="BK215" s="193">
        <f>ROUND(I215*H215,2)</f>
        <v>0</v>
      </c>
      <c r="BL215" s="18" t="s">
        <v>93</v>
      </c>
      <c r="BM215" s="192" t="s">
        <v>748</v>
      </c>
    </row>
    <row r="216" spans="1:65" s="2" customFormat="1" ht="16.5" customHeight="1">
      <c r="A216" s="35"/>
      <c r="B216" s="36"/>
      <c r="C216" s="180" t="s">
        <v>641</v>
      </c>
      <c r="D216" s="180" t="s">
        <v>149</v>
      </c>
      <c r="E216" s="181" t="s">
        <v>313</v>
      </c>
      <c r="F216" s="182" t="s">
        <v>314</v>
      </c>
      <c r="G216" s="183" t="s">
        <v>251</v>
      </c>
      <c r="H216" s="184">
        <v>-10</v>
      </c>
      <c r="I216" s="185"/>
      <c r="J216" s="186">
        <f>ROUND(I216*H216,2)</f>
        <v>0</v>
      </c>
      <c r="K216" s="187"/>
      <c r="L216" s="40"/>
      <c r="M216" s="249" t="s">
        <v>1</v>
      </c>
      <c r="N216" s="250" t="s">
        <v>41</v>
      </c>
      <c r="O216" s="251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2" t="s">
        <v>93</v>
      </c>
      <c r="AT216" s="192" t="s">
        <v>149</v>
      </c>
      <c r="AU216" s="192" t="s">
        <v>85</v>
      </c>
      <c r="AY216" s="18" t="s">
        <v>148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8" t="s">
        <v>83</v>
      </c>
      <c r="BK216" s="193">
        <f>ROUND(I216*H216,2)</f>
        <v>0</v>
      </c>
      <c r="BL216" s="18" t="s">
        <v>93</v>
      </c>
      <c r="BM216" s="192" t="s">
        <v>749</v>
      </c>
    </row>
    <row r="217" spans="1:65" s="2" customFormat="1" ht="6.95" customHeight="1">
      <c r="A217" s="35"/>
      <c r="B217" s="55"/>
      <c r="C217" s="56"/>
      <c r="D217" s="56"/>
      <c r="E217" s="56"/>
      <c r="F217" s="56"/>
      <c r="G217" s="56"/>
      <c r="H217" s="56"/>
      <c r="I217" s="56"/>
      <c r="J217" s="56"/>
      <c r="K217" s="56"/>
      <c r="L217" s="40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algorithmName="SHA-512" hashValue="2968ZB71WCK73WOXGp4oHrQ2/K1YG6itk5c1r9OOCACBlMDQD7iOlGLk+ccd9uxmZRO32xKAuc0D/xWACSZxEw==" saltValue="cpH/fTVJ0rzuIzkW6VMLSk/7L4oQ/xfY47CEFL7+u/+L5nal3myXoufJDxF7vaeuREXRrvdAztnaAr6dbVIfrg==" spinCount="100000" sheet="1" objects="1" scenarios="1" formatColumns="0" formatRows="0" autoFilter="0"/>
  <autoFilter ref="C119:K21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122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750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ROUND((SUM(BE118:BE181)),  2)</f>
        <v>0</v>
      </c>
      <c r="G33" s="35"/>
      <c r="H33" s="35"/>
      <c r="I33" s="125">
        <v>0.21</v>
      </c>
      <c r="J33" s="124">
        <f>ROUND(((SUM(BE118:BE181))*I33),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ROUND((SUM(BF118:BF181)),  2)</f>
        <v>0</v>
      </c>
      <c r="G34" s="35"/>
      <c r="H34" s="35"/>
      <c r="I34" s="125">
        <v>0.15</v>
      </c>
      <c r="J34" s="124">
        <f>ROUND(((SUM(BF118:BF181))*I34),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ROUND((SUM(BG118:BG181)),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ROUND((SUM(BH118:BH181)),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ROUND((SUM(BI118:BI181)),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13 - SO 13 - Kácení dřevin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J120</f>
        <v>0</v>
      </c>
      <c r="K98" s="220"/>
      <c r="L98" s="224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133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2" t="str">
        <f>E7</f>
        <v>Demolice objektů bývalých vojen. garáží - PD</v>
      </c>
      <c r="F108" s="323"/>
      <c r="G108" s="323"/>
      <c r="H108" s="323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124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16" t="str">
        <f>E9</f>
        <v>13 - SO 13 - Kácení dřevin</v>
      </c>
      <c r="F110" s="321"/>
      <c r="G110" s="321"/>
      <c r="H110" s="321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>Krnov</v>
      </c>
      <c r="G112" s="37"/>
      <c r="H112" s="37"/>
      <c r="I112" s="30" t="s">
        <v>22</v>
      </c>
      <c r="J112" s="67" t="str">
        <f>IF(J12="","",J12)</f>
        <v>20. 8. 2021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>Město Krnov</v>
      </c>
      <c r="G114" s="37"/>
      <c r="H114" s="37"/>
      <c r="I114" s="30" t="s">
        <v>30</v>
      </c>
      <c r="J114" s="33" t="str">
        <f>E21</f>
        <v>Projekt 2010, s.r.o.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28</v>
      </c>
      <c r="D115" s="37"/>
      <c r="E115" s="37"/>
      <c r="F115" s="28" t="str">
        <f>IF(E18="","",E18)</f>
        <v>Vyplň údaj</v>
      </c>
      <c r="G115" s="37"/>
      <c r="H115" s="37"/>
      <c r="I115" s="30" t="s">
        <v>33</v>
      </c>
      <c r="J115" s="33" t="str">
        <f>E24</f>
        <v>Jakub Nevyjel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0" customFormat="1" ht="29.25" customHeight="1">
      <c r="A117" s="154"/>
      <c r="B117" s="155"/>
      <c r="C117" s="156" t="s">
        <v>134</v>
      </c>
      <c r="D117" s="157" t="s">
        <v>61</v>
      </c>
      <c r="E117" s="157" t="s">
        <v>57</v>
      </c>
      <c r="F117" s="157" t="s">
        <v>58</v>
      </c>
      <c r="G117" s="157" t="s">
        <v>135</v>
      </c>
      <c r="H117" s="157" t="s">
        <v>136</v>
      </c>
      <c r="I117" s="157" t="s">
        <v>137</v>
      </c>
      <c r="J117" s="158" t="s">
        <v>128</v>
      </c>
      <c r="K117" s="159" t="s">
        <v>138</v>
      </c>
      <c r="L117" s="160"/>
      <c r="M117" s="76" t="s">
        <v>1</v>
      </c>
      <c r="N117" s="77" t="s">
        <v>40</v>
      </c>
      <c r="O117" s="77" t="s">
        <v>139</v>
      </c>
      <c r="P117" s="77" t="s">
        <v>140</v>
      </c>
      <c r="Q117" s="77" t="s">
        <v>141</v>
      </c>
      <c r="R117" s="77" t="s">
        <v>142</v>
      </c>
      <c r="S117" s="77" t="s">
        <v>143</v>
      </c>
      <c r="T117" s="78" t="s">
        <v>144</v>
      </c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</row>
    <row r="118" spans="1:65" s="2" customFormat="1" ht="22.9" customHeight="1">
      <c r="A118" s="35"/>
      <c r="B118" s="36"/>
      <c r="C118" s="83" t="s">
        <v>145</v>
      </c>
      <c r="D118" s="37"/>
      <c r="E118" s="37"/>
      <c r="F118" s="37"/>
      <c r="G118" s="37"/>
      <c r="H118" s="37"/>
      <c r="I118" s="37"/>
      <c r="J118" s="161">
        <f>BK118</f>
        <v>0</v>
      </c>
      <c r="K118" s="37"/>
      <c r="L118" s="40"/>
      <c r="M118" s="79"/>
      <c r="N118" s="162"/>
      <c r="O118" s="80"/>
      <c r="P118" s="163">
        <f>P119</f>
        <v>0</v>
      </c>
      <c r="Q118" s="80"/>
      <c r="R118" s="163">
        <f>R119</f>
        <v>91.845179999999999</v>
      </c>
      <c r="S118" s="80"/>
      <c r="T118" s="164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75</v>
      </c>
      <c r="AU118" s="18" t="s">
        <v>130</v>
      </c>
      <c r="BK118" s="165">
        <f>BK119</f>
        <v>0</v>
      </c>
    </row>
    <row r="119" spans="1:65" s="11" customFormat="1" ht="25.9" customHeight="1">
      <c r="B119" s="166"/>
      <c r="C119" s="167"/>
      <c r="D119" s="168" t="s">
        <v>75</v>
      </c>
      <c r="E119" s="169" t="s">
        <v>210</v>
      </c>
      <c r="F119" s="169" t="s">
        <v>211</v>
      </c>
      <c r="G119" s="167"/>
      <c r="H119" s="167"/>
      <c r="I119" s="170"/>
      <c r="J119" s="171">
        <f>BK119</f>
        <v>0</v>
      </c>
      <c r="K119" s="167"/>
      <c r="L119" s="172"/>
      <c r="M119" s="173"/>
      <c r="N119" s="174"/>
      <c r="O119" s="174"/>
      <c r="P119" s="175">
        <f>P120</f>
        <v>0</v>
      </c>
      <c r="Q119" s="174"/>
      <c r="R119" s="175">
        <f>R120</f>
        <v>91.845179999999999</v>
      </c>
      <c r="S119" s="174"/>
      <c r="T119" s="176">
        <f>T120</f>
        <v>0</v>
      </c>
      <c r="AR119" s="177" t="s">
        <v>83</v>
      </c>
      <c r="AT119" s="178" t="s">
        <v>75</v>
      </c>
      <c r="AU119" s="178" t="s">
        <v>76</v>
      </c>
      <c r="AY119" s="177" t="s">
        <v>148</v>
      </c>
      <c r="BK119" s="179">
        <f>BK120</f>
        <v>0</v>
      </c>
    </row>
    <row r="120" spans="1:65" s="11" customFormat="1" ht="22.9" customHeight="1">
      <c r="B120" s="166"/>
      <c r="C120" s="167"/>
      <c r="D120" s="168" t="s">
        <v>75</v>
      </c>
      <c r="E120" s="225" t="s">
        <v>83</v>
      </c>
      <c r="F120" s="225" t="s">
        <v>212</v>
      </c>
      <c r="G120" s="167"/>
      <c r="H120" s="167"/>
      <c r="I120" s="170"/>
      <c r="J120" s="226">
        <f>BK120</f>
        <v>0</v>
      </c>
      <c r="K120" s="167"/>
      <c r="L120" s="172"/>
      <c r="M120" s="173"/>
      <c r="N120" s="174"/>
      <c r="O120" s="174"/>
      <c r="P120" s="175">
        <f>SUM(P121:P181)</f>
        <v>0</v>
      </c>
      <c r="Q120" s="174"/>
      <c r="R120" s="175">
        <f>SUM(R121:R181)</f>
        <v>91.845179999999999</v>
      </c>
      <c r="S120" s="174"/>
      <c r="T120" s="176">
        <f>SUM(T121:T181)</f>
        <v>0</v>
      </c>
      <c r="AR120" s="177" t="s">
        <v>83</v>
      </c>
      <c r="AT120" s="178" t="s">
        <v>75</v>
      </c>
      <c r="AU120" s="178" t="s">
        <v>83</v>
      </c>
      <c r="AY120" s="177" t="s">
        <v>148</v>
      </c>
      <c r="BK120" s="179">
        <f>SUM(BK121:BK181)</f>
        <v>0</v>
      </c>
    </row>
    <row r="121" spans="1:65" s="2" customFormat="1" ht="33" customHeight="1">
      <c r="A121" s="35"/>
      <c r="B121" s="36"/>
      <c r="C121" s="180" t="s">
        <v>83</v>
      </c>
      <c r="D121" s="180" t="s">
        <v>149</v>
      </c>
      <c r="E121" s="181" t="s">
        <v>751</v>
      </c>
      <c r="F121" s="182" t="s">
        <v>752</v>
      </c>
      <c r="G121" s="183" t="s">
        <v>231</v>
      </c>
      <c r="H121" s="184">
        <v>3417</v>
      </c>
      <c r="I121" s="185"/>
      <c r="J121" s="186">
        <f>ROUND(I121*H121,2)</f>
        <v>0</v>
      </c>
      <c r="K121" s="187"/>
      <c r="L121" s="40"/>
      <c r="M121" s="188" t="s">
        <v>1</v>
      </c>
      <c r="N121" s="189" t="s">
        <v>41</v>
      </c>
      <c r="O121" s="72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2" t="s">
        <v>93</v>
      </c>
      <c r="AT121" s="192" t="s">
        <v>149</v>
      </c>
      <c r="AU121" s="192" t="s">
        <v>85</v>
      </c>
      <c r="AY121" s="18" t="s">
        <v>148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8" t="s">
        <v>83</v>
      </c>
      <c r="BK121" s="193">
        <f>ROUND(I121*H121,2)</f>
        <v>0</v>
      </c>
      <c r="BL121" s="18" t="s">
        <v>93</v>
      </c>
      <c r="BM121" s="192" t="s">
        <v>753</v>
      </c>
    </row>
    <row r="122" spans="1:65" s="12" customFormat="1">
      <c r="B122" s="194"/>
      <c r="C122" s="195"/>
      <c r="D122" s="196" t="s">
        <v>155</v>
      </c>
      <c r="E122" s="197" t="s">
        <v>1</v>
      </c>
      <c r="F122" s="198" t="s">
        <v>754</v>
      </c>
      <c r="G122" s="195"/>
      <c r="H122" s="199">
        <v>3417</v>
      </c>
      <c r="I122" s="200"/>
      <c r="J122" s="195"/>
      <c r="K122" s="195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155</v>
      </c>
      <c r="AU122" s="205" t="s">
        <v>85</v>
      </c>
      <c r="AV122" s="12" t="s">
        <v>85</v>
      </c>
      <c r="AW122" s="12" t="s">
        <v>32</v>
      </c>
      <c r="AX122" s="12" t="s">
        <v>83</v>
      </c>
      <c r="AY122" s="205" t="s">
        <v>148</v>
      </c>
    </row>
    <row r="123" spans="1:65" s="2" customFormat="1" ht="21.75" customHeight="1">
      <c r="A123" s="35"/>
      <c r="B123" s="36"/>
      <c r="C123" s="180" t="s">
        <v>85</v>
      </c>
      <c r="D123" s="180" t="s">
        <v>149</v>
      </c>
      <c r="E123" s="181" t="s">
        <v>755</v>
      </c>
      <c r="F123" s="182" t="s">
        <v>756</v>
      </c>
      <c r="G123" s="183" t="s">
        <v>491</v>
      </c>
      <c r="H123" s="184">
        <v>366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757</v>
      </c>
    </row>
    <row r="124" spans="1:65" s="12" customFormat="1">
      <c r="B124" s="194"/>
      <c r="C124" s="195"/>
      <c r="D124" s="196" t="s">
        <v>155</v>
      </c>
      <c r="E124" s="197" t="s">
        <v>1</v>
      </c>
      <c r="F124" s="198" t="s">
        <v>758</v>
      </c>
      <c r="G124" s="195"/>
      <c r="H124" s="199">
        <v>366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155</v>
      </c>
      <c r="AU124" s="205" t="s">
        <v>85</v>
      </c>
      <c r="AV124" s="12" t="s">
        <v>85</v>
      </c>
      <c r="AW124" s="12" t="s">
        <v>32</v>
      </c>
      <c r="AX124" s="12" t="s">
        <v>83</v>
      </c>
      <c r="AY124" s="205" t="s">
        <v>148</v>
      </c>
    </row>
    <row r="125" spans="1:65" s="2" customFormat="1" ht="21.75" customHeight="1">
      <c r="A125" s="35"/>
      <c r="B125" s="36"/>
      <c r="C125" s="180" t="s">
        <v>90</v>
      </c>
      <c r="D125" s="180" t="s">
        <v>149</v>
      </c>
      <c r="E125" s="181" t="s">
        <v>759</v>
      </c>
      <c r="F125" s="182" t="s">
        <v>760</v>
      </c>
      <c r="G125" s="183" t="s">
        <v>491</v>
      </c>
      <c r="H125" s="184">
        <v>13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761</v>
      </c>
    </row>
    <row r="126" spans="1:65" s="2" customFormat="1" ht="21.75" customHeight="1">
      <c r="A126" s="35"/>
      <c r="B126" s="36"/>
      <c r="C126" s="180" t="s">
        <v>93</v>
      </c>
      <c r="D126" s="180" t="s">
        <v>149</v>
      </c>
      <c r="E126" s="181" t="s">
        <v>762</v>
      </c>
      <c r="F126" s="182" t="s">
        <v>763</v>
      </c>
      <c r="G126" s="183" t="s">
        <v>491</v>
      </c>
      <c r="H126" s="184">
        <v>1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764</v>
      </c>
    </row>
    <row r="127" spans="1:65" s="2" customFormat="1" ht="21.75" customHeight="1">
      <c r="A127" s="35"/>
      <c r="B127" s="36"/>
      <c r="C127" s="180" t="s">
        <v>96</v>
      </c>
      <c r="D127" s="180" t="s">
        <v>149</v>
      </c>
      <c r="E127" s="181" t="s">
        <v>765</v>
      </c>
      <c r="F127" s="182" t="s">
        <v>766</v>
      </c>
      <c r="G127" s="183" t="s">
        <v>491</v>
      </c>
      <c r="H127" s="184">
        <v>2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767</v>
      </c>
    </row>
    <row r="128" spans="1:65" s="2" customFormat="1" ht="16.5" customHeight="1">
      <c r="A128" s="35"/>
      <c r="B128" s="36"/>
      <c r="C128" s="180" t="s">
        <v>99</v>
      </c>
      <c r="D128" s="180" t="s">
        <v>149</v>
      </c>
      <c r="E128" s="181" t="s">
        <v>768</v>
      </c>
      <c r="F128" s="182" t="s">
        <v>769</v>
      </c>
      <c r="G128" s="183" t="s">
        <v>491</v>
      </c>
      <c r="H128" s="184">
        <v>368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770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771</v>
      </c>
      <c r="G129" s="195"/>
      <c r="H129" s="199">
        <v>368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83</v>
      </c>
      <c r="AY129" s="205" t="s">
        <v>148</v>
      </c>
    </row>
    <row r="130" spans="1:65" s="2" customFormat="1" ht="16.5" customHeight="1">
      <c r="A130" s="35"/>
      <c r="B130" s="36"/>
      <c r="C130" s="180" t="s">
        <v>102</v>
      </c>
      <c r="D130" s="180" t="s">
        <v>149</v>
      </c>
      <c r="E130" s="181" t="s">
        <v>772</v>
      </c>
      <c r="F130" s="182" t="s">
        <v>773</v>
      </c>
      <c r="G130" s="183" t="s">
        <v>491</v>
      </c>
      <c r="H130" s="184">
        <v>13</v>
      </c>
      <c r="I130" s="185"/>
      <c r="J130" s="186">
        <f t="shared" ref="J130:J140" si="0">ROUND(I130*H130,2)</f>
        <v>0</v>
      </c>
      <c r="K130" s="187"/>
      <c r="L130" s="40"/>
      <c r="M130" s="188" t="s">
        <v>1</v>
      </c>
      <c r="N130" s="189" t="s">
        <v>41</v>
      </c>
      <c r="O130" s="72"/>
      <c r="P130" s="190">
        <f t="shared" ref="P130:P140" si="1">O130*H130</f>
        <v>0</v>
      </c>
      <c r="Q130" s="190">
        <v>0</v>
      </c>
      <c r="R130" s="190">
        <f t="shared" ref="R130:R140" si="2">Q130*H130</f>
        <v>0</v>
      </c>
      <c r="S130" s="190">
        <v>0</v>
      </c>
      <c r="T130" s="191">
        <f t="shared" ref="T130:T140" si="3"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93</v>
      </c>
      <c r="AT130" s="192" t="s">
        <v>149</v>
      </c>
      <c r="AU130" s="192" t="s">
        <v>85</v>
      </c>
      <c r="AY130" s="18" t="s">
        <v>148</v>
      </c>
      <c r="BE130" s="193">
        <f t="shared" ref="BE130:BE140" si="4">IF(N130="základní",J130,0)</f>
        <v>0</v>
      </c>
      <c r="BF130" s="193">
        <f t="shared" ref="BF130:BF140" si="5">IF(N130="snížená",J130,0)</f>
        <v>0</v>
      </c>
      <c r="BG130" s="193">
        <f t="shared" ref="BG130:BG140" si="6">IF(N130="zákl. přenesená",J130,0)</f>
        <v>0</v>
      </c>
      <c r="BH130" s="193">
        <f t="shared" ref="BH130:BH140" si="7">IF(N130="sníž. přenesená",J130,0)</f>
        <v>0</v>
      </c>
      <c r="BI130" s="193">
        <f t="shared" ref="BI130:BI140" si="8">IF(N130="nulová",J130,0)</f>
        <v>0</v>
      </c>
      <c r="BJ130" s="18" t="s">
        <v>83</v>
      </c>
      <c r="BK130" s="193">
        <f t="shared" ref="BK130:BK140" si="9">ROUND(I130*H130,2)</f>
        <v>0</v>
      </c>
      <c r="BL130" s="18" t="s">
        <v>93</v>
      </c>
      <c r="BM130" s="192" t="s">
        <v>774</v>
      </c>
    </row>
    <row r="131" spans="1:65" s="2" customFormat="1" ht="16.5" customHeight="1">
      <c r="A131" s="35"/>
      <c r="B131" s="36"/>
      <c r="C131" s="180" t="s">
        <v>105</v>
      </c>
      <c r="D131" s="180" t="s">
        <v>149</v>
      </c>
      <c r="E131" s="181" t="s">
        <v>775</v>
      </c>
      <c r="F131" s="182" t="s">
        <v>776</v>
      </c>
      <c r="G131" s="183" t="s">
        <v>491</v>
      </c>
      <c r="H131" s="184">
        <v>1</v>
      </c>
      <c r="I131" s="185"/>
      <c r="J131" s="186">
        <f t="shared" si="0"/>
        <v>0</v>
      </c>
      <c r="K131" s="187"/>
      <c r="L131" s="40"/>
      <c r="M131" s="188" t="s">
        <v>1</v>
      </c>
      <c r="N131" s="189" t="s">
        <v>41</v>
      </c>
      <c r="O131" s="72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2" t="s">
        <v>93</v>
      </c>
      <c r="AT131" s="192" t="s">
        <v>149</v>
      </c>
      <c r="AU131" s="192" t="s">
        <v>85</v>
      </c>
      <c r="AY131" s="18" t="s">
        <v>148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8" t="s">
        <v>83</v>
      </c>
      <c r="BK131" s="193">
        <f t="shared" si="9"/>
        <v>0</v>
      </c>
      <c r="BL131" s="18" t="s">
        <v>93</v>
      </c>
      <c r="BM131" s="192" t="s">
        <v>777</v>
      </c>
    </row>
    <row r="132" spans="1:65" s="2" customFormat="1" ht="21.75" customHeight="1">
      <c r="A132" s="35"/>
      <c r="B132" s="36"/>
      <c r="C132" s="180" t="s">
        <v>108</v>
      </c>
      <c r="D132" s="180" t="s">
        <v>149</v>
      </c>
      <c r="E132" s="181" t="s">
        <v>778</v>
      </c>
      <c r="F132" s="182" t="s">
        <v>779</v>
      </c>
      <c r="G132" s="183" t="s">
        <v>491</v>
      </c>
      <c r="H132" s="184">
        <v>366</v>
      </c>
      <c r="I132" s="185"/>
      <c r="J132" s="186">
        <f t="shared" si="0"/>
        <v>0</v>
      </c>
      <c r="K132" s="187"/>
      <c r="L132" s="40"/>
      <c r="M132" s="188" t="s">
        <v>1</v>
      </c>
      <c r="N132" s="189" t="s">
        <v>41</v>
      </c>
      <c r="O132" s="72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93</v>
      </c>
      <c r="AT132" s="192" t="s">
        <v>149</v>
      </c>
      <c r="AU132" s="192" t="s">
        <v>85</v>
      </c>
      <c r="AY132" s="18" t="s">
        <v>148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8" t="s">
        <v>83</v>
      </c>
      <c r="BK132" s="193">
        <f t="shared" si="9"/>
        <v>0</v>
      </c>
      <c r="BL132" s="18" t="s">
        <v>93</v>
      </c>
      <c r="BM132" s="192" t="s">
        <v>780</v>
      </c>
    </row>
    <row r="133" spans="1:65" s="2" customFormat="1" ht="21.75" customHeight="1">
      <c r="A133" s="35"/>
      <c r="B133" s="36"/>
      <c r="C133" s="180" t="s">
        <v>111</v>
      </c>
      <c r="D133" s="180" t="s">
        <v>149</v>
      </c>
      <c r="E133" s="181" t="s">
        <v>781</v>
      </c>
      <c r="F133" s="182" t="s">
        <v>782</v>
      </c>
      <c r="G133" s="183" t="s">
        <v>491</v>
      </c>
      <c r="H133" s="184">
        <v>13</v>
      </c>
      <c r="I133" s="185"/>
      <c r="J133" s="186">
        <f t="shared" si="0"/>
        <v>0</v>
      </c>
      <c r="K133" s="187"/>
      <c r="L133" s="40"/>
      <c r="M133" s="188" t="s">
        <v>1</v>
      </c>
      <c r="N133" s="189" t="s">
        <v>41</v>
      </c>
      <c r="O133" s="72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93</v>
      </c>
      <c r="AT133" s="192" t="s">
        <v>149</v>
      </c>
      <c r="AU133" s="192" t="s">
        <v>85</v>
      </c>
      <c r="AY133" s="18" t="s">
        <v>148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8" t="s">
        <v>83</v>
      </c>
      <c r="BK133" s="193">
        <f t="shared" si="9"/>
        <v>0</v>
      </c>
      <c r="BL133" s="18" t="s">
        <v>93</v>
      </c>
      <c r="BM133" s="192" t="s">
        <v>783</v>
      </c>
    </row>
    <row r="134" spans="1:65" s="2" customFormat="1" ht="21.75" customHeight="1">
      <c r="A134" s="35"/>
      <c r="B134" s="36"/>
      <c r="C134" s="180" t="s">
        <v>114</v>
      </c>
      <c r="D134" s="180" t="s">
        <v>149</v>
      </c>
      <c r="E134" s="181" t="s">
        <v>784</v>
      </c>
      <c r="F134" s="182" t="s">
        <v>785</v>
      </c>
      <c r="G134" s="183" t="s">
        <v>491</v>
      </c>
      <c r="H134" s="184">
        <v>1</v>
      </c>
      <c r="I134" s="185"/>
      <c r="J134" s="186">
        <f t="shared" si="0"/>
        <v>0</v>
      </c>
      <c r="K134" s="187"/>
      <c r="L134" s="40"/>
      <c r="M134" s="188" t="s">
        <v>1</v>
      </c>
      <c r="N134" s="189" t="s">
        <v>41</v>
      </c>
      <c r="O134" s="72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93</v>
      </c>
      <c r="AT134" s="192" t="s">
        <v>149</v>
      </c>
      <c r="AU134" s="192" t="s">
        <v>85</v>
      </c>
      <c r="AY134" s="18" t="s">
        <v>148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8" t="s">
        <v>83</v>
      </c>
      <c r="BK134" s="193">
        <f t="shared" si="9"/>
        <v>0</v>
      </c>
      <c r="BL134" s="18" t="s">
        <v>93</v>
      </c>
      <c r="BM134" s="192" t="s">
        <v>786</v>
      </c>
    </row>
    <row r="135" spans="1:65" s="2" customFormat="1" ht="21.75" customHeight="1">
      <c r="A135" s="35"/>
      <c r="B135" s="36"/>
      <c r="C135" s="180" t="s">
        <v>117</v>
      </c>
      <c r="D135" s="180" t="s">
        <v>149</v>
      </c>
      <c r="E135" s="181" t="s">
        <v>787</v>
      </c>
      <c r="F135" s="182" t="s">
        <v>788</v>
      </c>
      <c r="G135" s="183" t="s">
        <v>491</v>
      </c>
      <c r="H135" s="184">
        <v>2</v>
      </c>
      <c r="I135" s="185"/>
      <c r="J135" s="186">
        <f t="shared" si="0"/>
        <v>0</v>
      </c>
      <c r="K135" s="187"/>
      <c r="L135" s="40"/>
      <c r="M135" s="188" t="s">
        <v>1</v>
      </c>
      <c r="N135" s="189" t="s">
        <v>41</v>
      </c>
      <c r="O135" s="72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93</v>
      </c>
      <c r="AT135" s="192" t="s">
        <v>149</v>
      </c>
      <c r="AU135" s="192" t="s">
        <v>85</v>
      </c>
      <c r="AY135" s="18" t="s">
        <v>148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8" t="s">
        <v>83</v>
      </c>
      <c r="BK135" s="193">
        <f t="shared" si="9"/>
        <v>0</v>
      </c>
      <c r="BL135" s="18" t="s">
        <v>93</v>
      </c>
      <c r="BM135" s="192" t="s">
        <v>789</v>
      </c>
    </row>
    <row r="136" spans="1:65" s="2" customFormat="1" ht="21.75" customHeight="1">
      <c r="A136" s="35"/>
      <c r="B136" s="36"/>
      <c r="C136" s="180" t="s">
        <v>120</v>
      </c>
      <c r="D136" s="180" t="s">
        <v>149</v>
      </c>
      <c r="E136" s="181" t="s">
        <v>790</v>
      </c>
      <c r="F136" s="182" t="s">
        <v>791</v>
      </c>
      <c r="G136" s="183" t="s">
        <v>491</v>
      </c>
      <c r="H136" s="184">
        <v>366</v>
      </c>
      <c r="I136" s="185"/>
      <c r="J136" s="186">
        <f t="shared" si="0"/>
        <v>0</v>
      </c>
      <c r="K136" s="187"/>
      <c r="L136" s="40"/>
      <c r="M136" s="188" t="s">
        <v>1</v>
      </c>
      <c r="N136" s="189" t="s">
        <v>41</v>
      </c>
      <c r="O136" s="72"/>
      <c r="P136" s="190">
        <f t="shared" si="1"/>
        <v>0</v>
      </c>
      <c r="Q136" s="190">
        <v>0</v>
      </c>
      <c r="R136" s="190">
        <f t="shared" si="2"/>
        <v>0</v>
      </c>
      <c r="S136" s="190">
        <v>0</v>
      </c>
      <c r="T136" s="191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93</v>
      </c>
      <c r="AT136" s="192" t="s">
        <v>149</v>
      </c>
      <c r="AU136" s="192" t="s">
        <v>85</v>
      </c>
      <c r="AY136" s="18" t="s">
        <v>148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8" t="s">
        <v>83</v>
      </c>
      <c r="BK136" s="193">
        <f t="shared" si="9"/>
        <v>0</v>
      </c>
      <c r="BL136" s="18" t="s">
        <v>93</v>
      </c>
      <c r="BM136" s="192" t="s">
        <v>792</v>
      </c>
    </row>
    <row r="137" spans="1:65" s="2" customFormat="1" ht="21.75" customHeight="1">
      <c r="A137" s="35"/>
      <c r="B137" s="36"/>
      <c r="C137" s="180" t="s">
        <v>270</v>
      </c>
      <c r="D137" s="180" t="s">
        <v>149</v>
      </c>
      <c r="E137" s="181" t="s">
        <v>793</v>
      </c>
      <c r="F137" s="182" t="s">
        <v>794</v>
      </c>
      <c r="G137" s="183" t="s">
        <v>491</v>
      </c>
      <c r="H137" s="184">
        <v>13</v>
      </c>
      <c r="I137" s="185"/>
      <c r="J137" s="186">
        <f t="shared" si="0"/>
        <v>0</v>
      </c>
      <c r="K137" s="187"/>
      <c r="L137" s="40"/>
      <c r="M137" s="188" t="s">
        <v>1</v>
      </c>
      <c r="N137" s="189" t="s">
        <v>41</v>
      </c>
      <c r="O137" s="72"/>
      <c r="P137" s="190">
        <f t="shared" si="1"/>
        <v>0</v>
      </c>
      <c r="Q137" s="190">
        <v>0</v>
      </c>
      <c r="R137" s="190">
        <f t="shared" si="2"/>
        <v>0</v>
      </c>
      <c r="S137" s="190">
        <v>0</v>
      </c>
      <c r="T137" s="191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93</v>
      </c>
      <c r="AT137" s="192" t="s">
        <v>149</v>
      </c>
      <c r="AU137" s="192" t="s">
        <v>85</v>
      </c>
      <c r="AY137" s="18" t="s">
        <v>148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8" t="s">
        <v>83</v>
      </c>
      <c r="BK137" s="193">
        <f t="shared" si="9"/>
        <v>0</v>
      </c>
      <c r="BL137" s="18" t="s">
        <v>93</v>
      </c>
      <c r="BM137" s="192" t="s">
        <v>795</v>
      </c>
    </row>
    <row r="138" spans="1:65" s="2" customFormat="1" ht="21.75" customHeight="1">
      <c r="A138" s="35"/>
      <c r="B138" s="36"/>
      <c r="C138" s="180" t="s">
        <v>8</v>
      </c>
      <c r="D138" s="180" t="s">
        <v>149</v>
      </c>
      <c r="E138" s="181" t="s">
        <v>796</v>
      </c>
      <c r="F138" s="182" t="s">
        <v>797</v>
      </c>
      <c r="G138" s="183" t="s">
        <v>491</v>
      </c>
      <c r="H138" s="184">
        <v>1</v>
      </c>
      <c r="I138" s="185"/>
      <c r="J138" s="186">
        <f t="shared" si="0"/>
        <v>0</v>
      </c>
      <c r="K138" s="187"/>
      <c r="L138" s="40"/>
      <c r="M138" s="188" t="s">
        <v>1</v>
      </c>
      <c r="N138" s="189" t="s">
        <v>41</v>
      </c>
      <c r="O138" s="72"/>
      <c r="P138" s="190">
        <f t="shared" si="1"/>
        <v>0</v>
      </c>
      <c r="Q138" s="190">
        <v>0</v>
      </c>
      <c r="R138" s="190">
        <f t="shared" si="2"/>
        <v>0</v>
      </c>
      <c r="S138" s="190">
        <v>0</v>
      </c>
      <c r="T138" s="191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93</v>
      </c>
      <c r="AT138" s="192" t="s">
        <v>149</v>
      </c>
      <c r="AU138" s="192" t="s">
        <v>85</v>
      </c>
      <c r="AY138" s="18" t="s">
        <v>148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8" t="s">
        <v>83</v>
      </c>
      <c r="BK138" s="193">
        <f t="shared" si="9"/>
        <v>0</v>
      </c>
      <c r="BL138" s="18" t="s">
        <v>93</v>
      </c>
      <c r="BM138" s="192" t="s">
        <v>798</v>
      </c>
    </row>
    <row r="139" spans="1:65" s="2" customFormat="1" ht="21.75" customHeight="1">
      <c r="A139" s="35"/>
      <c r="B139" s="36"/>
      <c r="C139" s="180" t="s">
        <v>282</v>
      </c>
      <c r="D139" s="180" t="s">
        <v>149</v>
      </c>
      <c r="E139" s="181" t="s">
        <v>799</v>
      </c>
      <c r="F139" s="182" t="s">
        <v>800</v>
      </c>
      <c r="G139" s="183" t="s">
        <v>491</v>
      </c>
      <c r="H139" s="184">
        <v>2</v>
      </c>
      <c r="I139" s="185"/>
      <c r="J139" s="186">
        <f t="shared" si="0"/>
        <v>0</v>
      </c>
      <c r="K139" s="187"/>
      <c r="L139" s="40"/>
      <c r="M139" s="188" t="s">
        <v>1</v>
      </c>
      <c r="N139" s="189" t="s">
        <v>41</v>
      </c>
      <c r="O139" s="72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93</v>
      </c>
      <c r="AT139" s="192" t="s">
        <v>149</v>
      </c>
      <c r="AU139" s="192" t="s">
        <v>85</v>
      </c>
      <c r="AY139" s="18" t="s">
        <v>148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8" t="s">
        <v>83</v>
      </c>
      <c r="BK139" s="193">
        <f t="shared" si="9"/>
        <v>0</v>
      </c>
      <c r="BL139" s="18" t="s">
        <v>93</v>
      </c>
      <c r="BM139" s="192" t="s">
        <v>801</v>
      </c>
    </row>
    <row r="140" spans="1:65" s="2" customFormat="1" ht="21.75" customHeight="1">
      <c r="A140" s="35"/>
      <c r="B140" s="36"/>
      <c r="C140" s="180" t="s">
        <v>289</v>
      </c>
      <c r="D140" s="180" t="s">
        <v>149</v>
      </c>
      <c r="E140" s="181" t="s">
        <v>802</v>
      </c>
      <c r="F140" s="182" t="s">
        <v>803</v>
      </c>
      <c r="G140" s="183" t="s">
        <v>491</v>
      </c>
      <c r="H140" s="184">
        <v>368</v>
      </c>
      <c r="I140" s="185"/>
      <c r="J140" s="186">
        <f t="shared" si="0"/>
        <v>0</v>
      </c>
      <c r="K140" s="187"/>
      <c r="L140" s="40"/>
      <c r="M140" s="188" t="s">
        <v>1</v>
      </c>
      <c r="N140" s="189" t="s">
        <v>41</v>
      </c>
      <c r="O140" s="72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93</v>
      </c>
      <c r="AT140" s="192" t="s">
        <v>149</v>
      </c>
      <c r="AU140" s="192" t="s">
        <v>85</v>
      </c>
      <c r="AY140" s="18" t="s">
        <v>148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8" t="s">
        <v>83</v>
      </c>
      <c r="BK140" s="193">
        <f t="shared" si="9"/>
        <v>0</v>
      </c>
      <c r="BL140" s="18" t="s">
        <v>93</v>
      </c>
      <c r="BM140" s="192" t="s">
        <v>804</v>
      </c>
    </row>
    <row r="141" spans="1:65" s="12" customFormat="1">
      <c r="B141" s="194"/>
      <c r="C141" s="195"/>
      <c r="D141" s="196" t="s">
        <v>155</v>
      </c>
      <c r="E141" s="197" t="s">
        <v>1</v>
      </c>
      <c r="F141" s="198" t="s">
        <v>771</v>
      </c>
      <c r="G141" s="195"/>
      <c r="H141" s="199">
        <v>368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155</v>
      </c>
      <c r="AU141" s="205" t="s">
        <v>85</v>
      </c>
      <c r="AV141" s="12" t="s">
        <v>85</v>
      </c>
      <c r="AW141" s="12" t="s">
        <v>32</v>
      </c>
      <c r="AX141" s="12" t="s">
        <v>83</v>
      </c>
      <c r="AY141" s="205" t="s">
        <v>148</v>
      </c>
    </row>
    <row r="142" spans="1:65" s="2" customFormat="1" ht="21.75" customHeight="1">
      <c r="A142" s="35"/>
      <c r="B142" s="36"/>
      <c r="C142" s="180" t="s">
        <v>294</v>
      </c>
      <c r="D142" s="180" t="s">
        <v>149</v>
      </c>
      <c r="E142" s="181" t="s">
        <v>805</v>
      </c>
      <c r="F142" s="182" t="s">
        <v>806</v>
      </c>
      <c r="G142" s="183" t="s">
        <v>491</v>
      </c>
      <c r="H142" s="184">
        <v>13</v>
      </c>
      <c r="I142" s="185"/>
      <c r="J142" s="186">
        <f>ROUND(I142*H142,2)</f>
        <v>0</v>
      </c>
      <c r="K142" s="187"/>
      <c r="L142" s="40"/>
      <c r="M142" s="188" t="s">
        <v>1</v>
      </c>
      <c r="N142" s="189" t="s">
        <v>41</v>
      </c>
      <c r="O142" s="7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93</v>
      </c>
      <c r="AT142" s="192" t="s">
        <v>149</v>
      </c>
      <c r="AU142" s="192" t="s">
        <v>85</v>
      </c>
      <c r="AY142" s="18" t="s">
        <v>148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83</v>
      </c>
      <c r="BK142" s="193">
        <f>ROUND(I142*H142,2)</f>
        <v>0</v>
      </c>
      <c r="BL142" s="18" t="s">
        <v>93</v>
      </c>
      <c r="BM142" s="192" t="s">
        <v>807</v>
      </c>
    </row>
    <row r="143" spans="1:65" s="2" customFormat="1" ht="21.75" customHeight="1">
      <c r="A143" s="35"/>
      <c r="B143" s="36"/>
      <c r="C143" s="180" t="s">
        <v>354</v>
      </c>
      <c r="D143" s="180" t="s">
        <v>149</v>
      </c>
      <c r="E143" s="181" t="s">
        <v>808</v>
      </c>
      <c r="F143" s="182" t="s">
        <v>809</v>
      </c>
      <c r="G143" s="183" t="s">
        <v>491</v>
      </c>
      <c r="H143" s="184">
        <v>1</v>
      </c>
      <c r="I143" s="185"/>
      <c r="J143" s="186">
        <f>ROUND(I143*H143,2)</f>
        <v>0</v>
      </c>
      <c r="K143" s="187"/>
      <c r="L143" s="40"/>
      <c r="M143" s="188" t="s">
        <v>1</v>
      </c>
      <c r="N143" s="189" t="s">
        <v>41</v>
      </c>
      <c r="O143" s="72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93</v>
      </c>
      <c r="AT143" s="192" t="s">
        <v>149</v>
      </c>
      <c r="AU143" s="192" t="s">
        <v>85</v>
      </c>
      <c r="AY143" s="18" t="s">
        <v>148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93</v>
      </c>
      <c r="BM143" s="192" t="s">
        <v>810</v>
      </c>
    </row>
    <row r="144" spans="1:65" s="2" customFormat="1" ht="21.75" customHeight="1">
      <c r="A144" s="35"/>
      <c r="B144" s="36"/>
      <c r="C144" s="180" t="s">
        <v>355</v>
      </c>
      <c r="D144" s="180" t="s">
        <v>149</v>
      </c>
      <c r="E144" s="181" t="s">
        <v>811</v>
      </c>
      <c r="F144" s="182" t="s">
        <v>812</v>
      </c>
      <c r="G144" s="183" t="s">
        <v>491</v>
      </c>
      <c r="H144" s="184">
        <v>8784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41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93</v>
      </c>
      <c r="AT144" s="192" t="s">
        <v>149</v>
      </c>
      <c r="AU144" s="192" t="s">
        <v>85</v>
      </c>
      <c r="AY144" s="18" t="s">
        <v>148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93</v>
      </c>
      <c r="BM144" s="192" t="s">
        <v>813</v>
      </c>
    </row>
    <row r="145" spans="1:65" s="12" customFormat="1">
      <c r="B145" s="194"/>
      <c r="C145" s="195"/>
      <c r="D145" s="196" t="s">
        <v>155</v>
      </c>
      <c r="E145" s="195"/>
      <c r="F145" s="198" t="s">
        <v>814</v>
      </c>
      <c r="G145" s="195"/>
      <c r="H145" s="199">
        <v>8784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155</v>
      </c>
      <c r="AU145" s="205" t="s">
        <v>85</v>
      </c>
      <c r="AV145" s="12" t="s">
        <v>85</v>
      </c>
      <c r="AW145" s="12" t="s">
        <v>4</v>
      </c>
      <c r="AX145" s="12" t="s">
        <v>83</v>
      </c>
      <c r="AY145" s="205" t="s">
        <v>148</v>
      </c>
    </row>
    <row r="146" spans="1:65" s="2" customFormat="1" ht="21.75" customHeight="1">
      <c r="A146" s="35"/>
      <c r="B146" s="36"/>
      <c r="C146" s="180" t="s">
        <v>7</v>
      </c>
      <c r="D146" s="180" t="s">
        <v>149</v>
      </c>
      <c r="E146" s="181" t="s">
        <v>815</v>
      </c>
      <c r="F146" s="182" t="s">
        <v>816</v>
      </c>
      <c r="G146" s="183" t="s">
        <v>491</v>
      </c>
      <c r="H146" s="184">
        <v>312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817</v>
      </c>
    </row>
    <row r="147" spans="1:65" s="12" customFormat="1">
      <c r="B147" s="194"/>
      <c r="C147" s="195"/>
      <c r="D147" s="196" t="s">
        <v>155</v>
      </c>
      <c r="E147" s="195"/>
      <c r="F147" s="198" t="s">
        <v>818</v>
      </c>
      <c r="G147" s="195"/>
      <c r="H147" s="199">
        <v>312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85</v>
      </c>
      <c r="AV147" s="12" t="s">
        <v>85</v>
      </c>
      <c r="AW147" s="12" t="s">
        <v>4</v>
      </c>
      <c r="AX147" s="12" t="s">
        <v>83</v>
      </c>
      <c r="AY147" s="205" t="s">
        <v>148</v>
      </c>
    </row>
    <row r="148" spans="1:65" s="2" customFormat="1" ht="21.75" customHeight="1">
      <c r="A148" s="35"/>
      <c r="B148" s="36"/>
      <c r="C148" s="180" t="s">
        <v>358</v>
      </c>
      <c r="D148" s="180" t="s">
        <v>149</v>
      </c>
      <c r="E148" s="181" t="s">
        <v>819</v>
      </c>
      <c r="F148" s="182" t="s">
        <v>820</v>
      </c>
      <c r="G148" s="183" t="s">
        <v>491</v>
      </c>
      <c r="H148" s="184">
        <v>24</v>
      </c>
      <c r="I148" s="185"/>
      <c r="J148" s="186">
        <f>ROUND(I148*H148,2)</f>
        <v>0</v>
      </c>
      <c r="K148" s="187"/>
      <c r="L148" s="40"/>
      <c r="M148" s="188" t="s">
        <v>1</v>
      </c>
      <c r="N148" s="189" t="s">
        <v>41</v>
      </c>
      <c r="O148" s="72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93</v>
      </c>
      <c r="AT148" s="192" t="s">
        <v>149</v>
      </c>
      <c r="AU148" s="192" t="s">
        <v>85</v>
      </c>
      <c r="AY148" s="18" t="s">
        <v>148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83</v>
      </c>
      <c r="BK148" s="193">
        <f>ROUND(I148*H148,2)</f>
        <v>0</v>
      </c>
      <c r="BL148" s="18" t="s">
        <v>93</v>
      </c>
      <c r="BM148" s="192" t="s">
        <v>821</v>
      </c>
    </row>
    <row r="149" spans="1:65" s="12" customFormat="1">
      <c r="B149" s="194"/>
      <c r="C149" s="195"/>
      <c r="D149" s="196" t="s">
        <v>155</v>
      </c>
      <c r="E149" s="195"/>
      <c r="F149" s="198" t="s">
        <v>822</v>
      </c>
      <c r="G149" s="195"/>
      <c r="H149" s="199">
        <v>24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155</v>
      </c>
      <c r="AU149" s="205" t="s">
        <v>85</v>
      </c>
      <c r="AV149" s="12" t="s">
        <v>85</v>
      </c>
      <c r="AW149" s="12" t="s">
        <v>4</v>
      </c>
      <c r="AX149" s="12" t="s">
        <v>83</v>
      </c>
      <c r="AY149" s="205" t="s">
        <v>148</v>
      </c>
    </row>
    <row r="150" spans="1:65" s="2" customFormat="1" ht="21.75" customHeight="1">
      <c r="A150" s="35"/>
      <c r="B150" s="36"/>
      <c r="C150" s="180" t="s">
        <v>641</v>
      </c>
      <c r="D150" s="180" t="s">
        <v>149</v>
      </c>
      <c r="E150" s="181" t="s">
        <v>823</v>
      </c>
      <c r="F150" s="182" t="s">
        <v>824</v>
      </c>
      <c r="G150" s="183" t="s">
        <v>491</v>
      </c>
      <c r="H150" s="184">
        <v>48</v>
      </c>
      <c r="I150" s="185"/>
      <c r="J150" s="186">
        <f>ROUND(I150*H150,2)</f>
        <v>0</v>
      </c>
      <c r="K150" s="187"/>
      <c r="L150" s="40"/>
      <c r="M150" s="188" t="s">
        <v>1</v>
      </c>
      <c r="N150" s="189" t="s">
        <v>41</v>
      </c>
      <c r="O150" s="72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93</v>
      </c>
      <c r="AT150" s="192" t="s">
        <v>149</v>
      </c>
      <c r="AU150" s="192" t="s">
        <v>85</v>
      </c>
      <c r="AY150" s="18" t="s">
        <v>148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83</v>
      </c>
      <c r="BK150" s="193">
        <f>ROUND(I150*H150,2)</f>
        <v>0</v>
      </c>
      <c r="BL150" s="18" t="s">
        <v>93</v>
      </c>
      <c r="BM150" s="192" t="s">
        <v>825</v>
      </c>
    </row>
    <row r="151" spans="1:65" s="12" customFormat="1">
      <c r="B151" s="194"/>
      <c r="C151" s="195"/>
      <c r="D151" s="196" t="s">
        <v>155</v>
      </c>
      <c r="E151" s="195"/>
      <c r="F151" s="198" t="s">
        <v>826</v>
      </c>
      <c r="G151" s="195"/>
      <c r="H151" s="199">
        <v>48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4</v>
      </c>
      <c r="AX151" s="12" t="s">
        <v>83</v>
      </c>
      <c r="AY151" s="205" t="s">
        <v>148</v>
      </c>
    </row>
    <row r="152" spans="1:65" s="2" customFormat="1" ht="33" customHeight="1">
      <c r="A152" s="35"/>
      <c r="B152" s="36"/>
      <c r="C152" s="180" t="s">
        <v>645</v>
      </c>
      <c r="D152" s="180" t="s">
        <v>149</v>
      </c>
      <c r="E152" s="181" t="s">
        <v>827</v>
      </c>
      <c r="F152" s="182" t="s">
        <v>828</v>
      </c>
      <c r="G152" s="183" t="s">
        <v>491</v>
      </c>
      <c r="H152" s="184">
        <v>8784</v>
      </c>
      <c r="I152" s="185"/>
      <c r="J152" s="186">
        <f>ROUND(I152*H152,2)</f>
        <v>0</v>
      </c>
      <c r="K152" s="187"/>
      <c r="L152" s="40"/>
      <c r="M152" s="188" t="s">
        <v>1</v>
      </c>
      <c r="N152" s="189" t="s">
        <v>41</v>
      </c>
      <c r="O152" s="72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93</v>
      </c>
      <c r="AT152" s="192" t="s">
        <v>149</v>
      </c>
      <c r="AU152" s="192" t="s">
        <v>85</v>
      </c>
      <c r="AY152" s="18" t="s">
        <v>148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83</v>
      </c>
      <c r="BK152" s="193">
        <f>ROUND(I152*H152,2)</f>
        <v>0</v>
      </c>
      <c r="BL152" s="18" t="s">
        <v>93</v>
      </c>
      <c r="BM152" s="192" t="s">
        <v>829</v>
      </c>
    </row>
    <row r="153" spans="1:65" s="12" customFormat="1">
      <c r="B153" s="194"/>
      <c r="C153" s="195"/>
      <c r="D153" s="196" t="s">
        <v>155</v>
      </c>
      <c r="E153" s="195"/>
      <c r="F153" s="198" t="s">
        <v>814</v>
      </c>
      <c r="G153" s="195"/>
      <c r="H153" s="199">
        <v>8784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4</v>
      </c>
      <c r="AX153" s="12" t="s">
        <v>83</v>
      </c>
      <c r="AY153" s="205" t="s">
        <v>148</v>
      </c>
    </row>
    <row r="154" spans="1:65" s="2" customFormat="1" ht="33" customHeight="1">
      <c r="A154" s="35"/>
      <c r="B154" s="36"/>
      <c r="C154" s="180" t="s">
        <v>651</v>
      </c>
      <c r="D154" s="180" t="s">
        <v>149</v>
      </c>
      <c r="E154" s="181" t="s">
        <v>830</v>
      </c>
      <c r="F154" s="182" t="s">
        <v>831</v>
      </c>
      <c r="G154" s="183" t="s">
        <v>491</v>
      </c>
      <c r="H154" s="184">
        <v>312</v>
      </c>
      <c r="I154" s="185"/>
      <c r="J154" s="186">
        <f>ROUND(I154*H154,2)</f>
        <v>0</v>
      </c>
      <c r="K154" s="187"/>
      <c r="L154" s="40"/>
      <c r="M154" s="188" t="s">
        <v>1</v>
      </c>
      <c r="N154" s="189" t="s">
        <v>41</v>
      </c>
      <c r="O154" s="72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93</v>
      </c>
      <c r="AT154" s="192" t="s">
        <v>149</v>
      </c>
      <c r="AU154" s="192" t="s">
        <v>85</v>
      </c>
      <c r="AY154" s="18" t="s">
        <v>148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83</v>
      </c>
      <c r="BK154" s="193">
        <f>ROUND(I154*H154,2)</f>
        <v>0</v>
      </c>
      <c r="BL154" s="18" t="s">
        <v>93</v>
      </c>
      <c r="BM154" s="192" t="s">
        <v>832</v>
      </c>
    </row>
    <row r="155" spans="1:65" s="12" customFormat="1">
      <c r="B155" s="194"/>
      <c r="C155" s="195"/>
      <c r="D155" s="196" t="s">
        <v>155</v>
      </c>
      <c r="E155" s="195"/>
      <c r="F155" s="198" t="s">
        <v>818</v>
      </c>
      <c r="G155" s="195"/>
      <c r="H155" s="199">
        <v>312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155</v>
      </c>
      <c r="AU155" s="205" t="s">
        <v>85</v>
      </c>
      <c r="AV155" s="12" t="s">
        <v>85</v>
      </c>
      <c r="AW155" s="12" t="s">
        <v>4</v>
      </c>
      <c r="AX155" s="12" t="s">
        <v>83</v>
      </c>
      <c r="AY155" s="205" t="s">
        <v>148</v>
      </c>
    </row>
    <row r="156" spans="1:65" s="2" customFormat="1" ht="33" customHeight="1">
      <c r="A156" s="35"/>
      <c r="B156" s="36"/>
      <c r="C156" s="180" t="s">
        <v>657</v>
      </c>
      <c r="D156" s="180" t="s">
        <v>149</v>
      </c>
      <c r="E156" s="181" t="s">
        <v>833</v>
      </c>
      <c r="F156" s="182" t="s">
        <v>834</v>
      </c>
      <c r="G156" s="183" t="s">
        <v>491</v>
      </c>
      <c r="H156" s="184">
        <v>24</v>
      </c>
      <c r="I156" s="185"/>
      <c r="J156" s="186">
        <f>ROUND(I156*H156,2)</f>
        <v>0</v>
      </c>
      <c r="K156" s="187"/>
      <c r="L156" s="40"/>
      <c r="M156" s="188" t="s">
        <v>1</v>
      </c>
      <c r="N156" s="189" t="s">
        <v>41</v>
      </c>
      <c r="O156" s="72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93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93</v>
      </c>
      <c r="BM156" s="192" t="s">
        <v>835</v>
      </c>
    </row>
    <row r="157" spans="1:65" s="12" customFormat="1">
      <c r="B157" s="194"/>
      <c r="C157" s="195"/>
      <c r="D157" s="196" t="s">
        <v>155</v>
      </c>
      <c r="E157" s="195"/>
      <c r="F157" s="198" t="s">
        <v>822</v>
      </c>
      <c r="G157" s="195"/>
      <c r="H157" s="199">
        <v>24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4</v>
      </c>
      <c r="AX157" s="12" t="s">
        <v>83</v>
      </c>
      <c r="AY157" s="205" t="s">
        <v>148</v>
      </c>
    </row>
    <row r="158" spans="1:65" s="2" customFormat="1" ht="33" customHeight="1">
      <c r="A158" s="35"/>
      <c r="B158" s="36"/>
      <c r="C158" s="180" t="s">
        <v>662</v>
      </c>
      <c r="D158" s="180" t="s">
        <v>149</v>
      </c>
      <c r="E158" s="181" t="s">
        <v>836</v>
      </c>
      <c r="F158" s="182" t="s">
        <v>837</v>
      </c>
      <c r="G158" s="183" t="s">
        <v>491</v>
      </c>
      <c r="H158" s="184">
        <v>48</v>
      </c>
      <c r="I158" s="185"/>
      <c r="J158" s="186">
        <f>ROUND(I158*H158,2)</f>
        <v>0</v>
      </c>
      <c r="K158" s="187"/>
      <c r="L158" s="40"/>
      <c r="M158" s="188" t="s">
        <v>1</v>
      </c>
      <c r="N158" s="189" t="s">
        <v>41</v>
      </c>
      <c r="O158" s="72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93</v>
      </c>
      <c r="AT158" s="192" t="s">
        <v>149</v>
      </c>
      <c r="AU158" s="192" t="s">
        <v>85</v>
      </c>
      <c r="AY158" s="18" t="s">
        <v>148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83</v>
      </c>
      <c r="BK158" s="193">
        <f>ROUND(I158*H158,2)</f>
        <v>0</v>
      </c>
      <c r="BL158" s="18" t="s">
        <v>93</v>
      </c>
      <c r="BM158" s="192" t="s">
        <v>838</v>
      </c>
    </row>
    <row r="159" spans="1:65" s="12" customFormat="1">
      <c r="B159" s="194"/>
      <c r="C159" s="195"/>
      <c r="D159" s="196" t="s">
        <v>155</v>
      </c>
      <c r="E159" s="195"/>
      <c r="F159" s="198" t="s">
        <v>826</v>
      </c>
      <c r="G159" s="195"/>
      <c r="H159" s="199">
        <v>48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85</v>
      </c>
      <c r="AV159" s="12" t="s">
        <v>85</v>
      </c>
      <c r="AW159" s="12" t="s">
        <v>4</v>
      </c>
      <c r="AX159" s="12" t="s">
        <v>83</v>
      </c>
      <c r="AY159" s="205" t="s">
        <v>148</v>
      </c>
    </row>
    <row r="160" spans="1:65" s="2" customFormat="1" ht="21.75" customHeight="1">
      <c r="A160" s="35"/>
      <c r="B160" s="36"/>
      <c r="C160" s="180" t="s">
        <v>839</v>
      </c>
      <c r="D160" s="180" t="s">
        <v>149</v>
      </c>
      <c r="E160" s="181" t="s">
        <v>840</v>
      </c>
      <c r="F160" s="182" t="s">
        <v>841</v>
      </c>
      <c r="G160" s="183" t="s">
        <v>491</v>
      </c>
      <c r="H160" s="184">
        <v>8832</v>
      </c>
      <c r="I160" s="185"/>
      <c r="J160" s="186">
        <f>ROUND(I160*H160,2)</f>
        <v>0</v>
      </c>
      <c r="K160" s="187"/>
      <c r="L160" s="40"/>
      <c r="M160" s="188" t="s">
        <v>1</v>
      </c>
      <c r="N160" s="189" t="s">
        <v>41</v>
      </c>
      <c r="O160" s="72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93</v>
      </c>
      <c r="AT160" s="192" t="s">
        <v>149</v>
      </c>
      <c r="AU160" s="192" t="s">
        <v>85</v>
      </c>
      <c r="AY160" s="18" t="s">
        <v>148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83</v>
      </c>
      <c r="BK160" s="193">
        <f>ROUND(I160*H160,2)</f>
        <v>0</v>
      </c>
      <c r="BL160" s="18" t="s">
        <v>93</v>
      </c>
      <c r="BM160" s="192" t="s">
        <v>842</v>
      </c>
    </row>
    <row r="161" spans="1:65" s="12" customFormat="1">
      <c r="B161" s="194"/>
      <c r="C161" s="195"/>
      <c r="D161" s="196" t="s">
        <v>155</v>
      </c>
      <c r="E161" s="197" t="s">
        <v>1</v>
      </c>
      <c r="F161" s="198" t="s">
        <v>771</v>
      </c>
      <c r="G161" s="195"/>
      <c r="H161" s="199">
        <v>368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155</v>
      </c>
      <c r="AU161" s="205" t="s">
        <v>85</v>
      </c>
      <c r="AV161" s="12" t="s">
        <v>85</v>
      </c>
      <c r="AW161" s="12" t="s">
        <v>32</v>
      </c>
      <c r="AX161" s="12" t="s">
        <v>83</v>
      </c>
      <c r="AY161" s="205" t="s">
        <v>148</v>
      </c>
    </row>
    <row r="162" spans="1:65" s="12" customFormat="1">
      <c r="B162" s="194"/>
      <c r="C162" s="195"/>
      <c r="D162" s="196" t="s">
        <v>155</v>
      </c>
      <c r="E162" s="195"/>
      <c r="F162" s="198" t="s">
        <v>843</v>
      </c>
      <c r="G162" s="195"/>
      <c r="H162" s="199">
        <v>8832</v>
      </c>
      <c r="I162" s="200"/>
      <c r="J162" s="195"/>
      <c r="K162" s="195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155</v>
      </c>
      <c r="AU162" s="205" t="s">
        <v>85</v>
      </c>
      <c r="AV162" s="12" t="s">
        <v>85</v>
      </c>
      <c r="AW162" s="12" t="s">
        <v>4</v>
      </c>
      <c r="AX162" s="12" t="s">
        <v>83</v>
      </c>
      <c r="AY162" s="205" t="s">
        <v>148</v>
      </c>
    </row>
    <row r="163" spans="1:65" s="2" customFormat="1" ht="21.75" customHeight="1">
      <c r="A163" s="35"/>
      <c r="B163" s="36"/>
      <c r="C163" s="180" t="s">
        <v>844</v>
      </c>
      <c r="D163" s="180" t="s">
        <v>149</v>
      </c>
      <c r="E163" s="181" t="s">
        <v>845</v>
      </c>
      <c r="F163" s="182" t="s">
        <v>846</v>
      </c>
      <c r="G163" s="183" t="s">
        <v>491</v>
      </c>
      <c r="H163" s="184">
        <v>312</v>
      </c>
      <c r="I163" s="185"/>
      <c r="J163" s="186">
        <f>ROUND(I163*H163,2)</f>
        <v>0</v>
      </c>
      <c r="K163" s="187"/>
      <c r="L163" s="40"/>
      <c r="M163" s="188" t="s">
        <v>1</v>
      </c>
      <c r="N163" s="189" t="s">
        <v>41</v>
      </c>
      <c r="O163" s="72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2" t="s">
        <v>93</v>
      </c>
      <c r="AT163" s="192" t="s">
        <v>149</v>
      </c>
      <c r="AU163" s="192" t="s">
        <v>85</v>
      </c>
      <c r="AY163" s="18" t="s">
        <v>148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83</v>
      </c>
      <c r="BK163" s="193">
        <f>ROUND(I163*H163,2)</f>
        <v>0</v>
      </c>
      <c r="BL163" s="18" t="s">
        <v>93</v>
      </c>
      <c r="BM163" s="192" t="s">
        <v>847</v>
      </c>
    </row>
    <row r="164" spans="1:65" s="12" customFormat="1">
      <c r="B164" s="194"/>
      <c r="C164" s="195"/>
      <c r="D164" s="196" t="s">
        <v>155</v>
      </c>
      <c r="E164" s="195"/>
      <c r="F164" s="198" t="s">
        <v>818</v>
      </c>
      <c r="G164" s="195"/>
      <c r="H164" s="199">
        <v>312</v>
      </c>
      <c r="I164" s="200"/>
      <c r="J164" s="195"/>
      <c r="K164" s="195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155</v>
      </c>
      <c r="AU164" s="205" t="s">
        <v>85</v>
      </c>
      <c r="AV164" s="12" t="s">
        <v>85</v>
      </c>
      <c r="AW164" s="12" t="s">
        <v>4</v>
      </c>
      <c r="AX164" s="12" t="s">
        <v>83</v>
      </c>
      <c r="AY164" s="205" t="s">
        <v>148</v>
      </c>
    </row>
    <row r="165" spans="1:65" s="2" customFormat="1" ht="21.75" customHeight="1">
      <c r="A165" s="35"/>
      <c r="B165" s="36"/>
      <c r="C165" s="180" t="s">
        <v>848</v>
      </c>
      <c r="D165" s="180" t="s">
        <v>149</v>
      </c>
      <c r="E165" s="181" t="s">
        <v>849</v>
      </c>
      <c r="F165" s="182" t="s">
        <v>850</v>
      </c>
      <c r="G165" s="183" t="s">
        <v>491</v>
      </c>
      <c r="H165" s="184">
        <v>24</v>
      </c>
      <c r="I165" s="185"/>
      <c r="J165" s="186">
        <f>ROUND(I165*H165,2)</f>
        <v>0</v>
      </c>
      <c r="K165" s="187"/>
      <c r="L165" s="40"/>
      <c r="M165" s="188" t="s">
        <v>1</v>
      </c>
      <c r="N165" s="189" t="s">
        <v>41</v>
      </c>
      <c r="O165" s="72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2" t="s">
        <v>93</v>
      </c>
      <c r="AT165" s="192" t="s">
        <v>149</v>
      </c>
      <c r="AU165" s="192" t="s">
        <v>85</v>
      </c>
      <c r="AY165" s="18" t="s">
        <v>148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83</v>
      </c>
      <c r="BK165" s="193">
        <f>ROUND(I165*H165,2)</f>
        <v>0</v>
      </c>
      <c r="BL165" s="18" t="s">
        <v>93</v>
      </c>
      <c r="BM165" s="192" t="s">
        <v>851</v>
      </c>
    </row>
    <row r="166" spans="1:65" s="12" customFormat="1">
      <c r="B166" s="194"/>
      <c r="C166" s="195"/>
      <c r="D166" s="196" t="s">
        <v>155</v>
      </c>
      <c r="E166" s="195"/>
      <c r="F166" s="198" t="s">
        <v>822</v>
      </c>
      <c r="G166" s="195"/>
      <c r="H166" s="199">
        <v>24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155</v>
      </c>
      <c r="AU166" s="205" t="s">
        <v>85</v>
      </c>
      <c r="AV166" s="12" t="s">
        <v>85</v>
      </c>
      <c r="AW166" s="12" t="s">
        <v>4</v>
      </c>
      <c r="AX166" s="12" t="s">
        <v>83</v>
      </c>
      <c r="AY166" s="205" t="s">
        <v>148</v>
      </c>
    </row>
    <row r="167" spans="1:65" s="2" customFormat="1" ht="33" customHeight="1">
      <c r="A167" s="35"/>
      <c r="B167" s="36"/>
      <c r="C167" s="180" t="s">
        <v>852</v>
      </c>
      <c r="D167" s="180" t="s">
        <v>149</v>
      </c>
      <c r="E167" s="181" t="s">
        <v>853</v>
      </c>
      <c r="F167" s="182" t="s">
        <v>854</v>
      </c>
      <c r="G167" s="183" t="s">
        <v>491</v>
      </c>
      <c r="H167" s="184">
        <v>18</v>
      </c>
      <c r="I167" s="185"/>
      <c r="J167" s="186">
        <f t="shared" ref="J167:J172" si="10">ROUND(I167*H167,2)</f>
        <v>0</v>
      </c>
      <c r="K167" s="187"/>
      <c r="L167" s="40"/>
      <c r="M167" s="188" t="s">
        <v>1</v>
      </c>
      <c r="N167" s="189" t="s">
        <v>41</v>
      </c>
      <c r="O167" s="72"/>
      <c r="P167" s="190">
        <f t="shared" ref="P167:P172" si="11">O167*H167</f>
        <v>0</v>
      </c>
      <c r="Q167" s="190">
        <v>0</v>
      </c>
      <c r="R167" s="190">
        <f t="shared" ref="R167:R172" si="12">Q167*H167</f>
        <v>0</v>
      </c>
      <c r="S167" s="190">
        <v>0</v>
      </c>
      <c r="T167" s="191">
        <f t="shared" ref="T167:T172" si="13"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2" t="s">
        <v>93</v>
      </c>
      <c r="AT167" s="192" t="s">
        <v>149</v>
      </c>
      <c r="AU167" s="192" t="s">
        <v>85</v>
      </c>
      <c r="AY167" s="18" t="s">
        <v>148</v>
      </c>
      <c r="BE167" s="193">
        <f t="shared" ref="BE167:BE172" si="14">IF(N167="základní",J167,0)</f>
        <v>0</v>
      </c>
      <c r="BF167" s="193">
        <f t="shared" ref="BF167:BF172" si="15">IF(N167="snížená",J167,0)</f>
        <v>0</v>
      </c>
      <c r="BG167" s="193">
        <f t="shared" ref="BG167:BG172" si="16">IF(N167="zákl. přenesená",J167,0)</f>
        <v>0</v>
      </c>
      <c r="BH167" s="193">
        <f t="shared" ref="BH167:BH172" si="17">IF(N167="sníž. přenesená",J167,0)</f>
        <v>0</v>
      </c>
      <c r="BI167" s="193">
        <f t="shared" ref="BI167:BI172" si="18">IF(N167="nulová",J167,0)</f>
        <v>0</v>
      </c>
      <c r="BJ167" s="18" t="s">
        <v>83</v>
      </c>
      <c r="BK167" s="193">
        <f t="shared" ref="BK167:BK172" si="19">ROUND(I167*H167,2)</f>
        <v>0</v>
      </c>
      <c r="BL167" s="18" t="s">
        <v>93</v>
      </c>
      <c r="BM167" s="192" t="s">
        <v>855</v>
      </c>
    </row>
    <row r="168" spans="1:65" s="2" customFormat="1" ht="16.5" customHeight="1">
      <c r="A168" s="35"/>
      <c r="B168" s="36"/>
      <c r="C168" s="257" t="s">
        <v>856</v>
      </c>
      <c r="D168" s="257" t="s">
        <v>592</v>
      </c>
      <c r="E168" s="258" t="s">
        <v>857</v>
      </c>
      <c r="F168" s="259" t="s">
        <v>858</v>
      </c>
      <c r="G168" s="260" t="s">
        <v>215</v>
      </c>
      <c r="H168" s="261">
        <v>7.2</v>
      </c>
      <c r="I168" s="262"/>
      <c r="J168" s="263">
        <f t="shared" si="10"/>
        <v>0</v>
      </c>
      <c r="K168" s="264"/>
      <c r="L168" s="265"/>
      <c r="M168" s="266" t="s">
        <v>1</v>
      </c>
      <c r="N168" s="267" t="s">
        <v>41</v>
      </c>
      <c r="O168" s="72"/>
      <c r="P168" s="190">
        <f t="shared" si="11"/>
        <v>0</v>
      </c>
      <c r="Q168" s="190">
        <v>0.22</v>
      </c>
      <c r="R168" s="190">
        <f t="shared" si="12"/>
        <v>1.5840000000000001</v>
      </c>
      <c r="S168" s="190">
        <v>0</v>
      </c>
      <c r="T168" s="191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105</v>
      </c>
      <c r="AT168" s="192" t="s">
        <v>592</v>
      </c>
      <c r="AU168" s="192" t="s">
        <v>85</v>
      </c>
      <c r="AY168" s="18" t="s">
        <v>148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8" t="s">
        <v>83</v>
      </c>
      <c r="BK168" s="193">
        <f t="shared" si="19"/>
        <v>0</v>
      </c>
      <c r="BL168" s="18" t="s">
        <v>93</v>
      </c>
      <c r="BM168" s="192" t="s">
        <v>859</v>
      </c>
    </row>
    <row r="169" spans="1:65" s="2" customFormat="1" ht="21.75" customHeight="1">
      <c r="A169" s="35"/>
      <c r="B169" s="36"/>
      <c r="C169" s="180" t="s">
        <v>860</v>
      </c>
      <c r="D169" s="180" t="s">
        <v>149</v>
      </c>
      <c r="E169" s="181" t="s">
        <v>861</v>
      </c>
      <c r="F169" s="182" t="s">
        <v>862</v>
      </c>
      <c r="G169" s="183" t="s">
        <v>491</v>
      </c>
      <c r="H169" s="184">
        <v>18</v>
      </c>
      <c r="I169" s="185"/>
      <c r="J169" s="186">
        <f t="shared" si="10"/>
        <v>0</v>
      </c>
      <c r="K169" s="187"/>
      <c r="L169" s="40"/>
      <c r="M169" s="188" t="s">
        <v>1</v>
      </c>
      <c r="N169" s="189" t="s">
        <v>41</v>
      </c>
      <c r="O169" s="72"/>
      <c r="P169" s="190">
        <f t="shared" si="11"/>
        <v>0</v>
      </c>
      <c r="Q169" s="190">
        <v>0</v>
      </c>
      <c r="R169" s="190">
        <f t="shared" si="12"/>
        <v>0</v>
      </c>
      <c r="S169" s="190">
        <v>0</v>
      </c>
      <c r="T169" s="191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93</v>
      </c>
      <c r="AT169" s="192" t="s">
        <v>149</v>
      </c>
      <c r="AU169" s="192" t="s">
        <v>85</v>
      </c>
      <c r="AY169" s="18" t="s">
        <v>148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8" t="s">
        <v>83</v>
      </c>
      <c r="BK169" s="193">
        <f t="shared" si="19"/>
        <v>0</v>
      </c>
      <c r="BL169" s="18" t="s">
        <v>93</v>
      </c>
      <c r="BM169" s="192" t="s">
        <v>863</v>
      </c>
    </row>
    <row r="170" spans="1:65" s="2" customFormat="1" ht="21.75" customHeight="1">
      <c r="A170" s="35"/>
      <c r="B170" s="36"/>
      <c r="C170" s="257" t="s">
        <v>864</v>
      </c>
      <c r="D170" s="257" t="s">
        <v>592</v>
      </c>
      <c r="E170" s="258" t="s">
        <v>865</v>
      </c>
      <c r="F170" s="259" t="s">
        <v>866</v>
      </c>
      <c r="G170" s="260" t="s">
        <v>491</v>
      </c>
      <c r="H170" s="261">
        <v>18</v>
      </c>
      <c r="I170" s="262"/>
      <c r="J170" s="263">
        <f t="shared" si="10"/>
        <v>0</v>
      </c>
      <c r="K170" s="264"/>
      <c r="L170" s="265"/>
      <c r="M170" s="266" t="s">
        <v>1</v>
      </c>
      <c r="N170" s="267" t="s">
        <v>41</v>
      </c>
      <c r="O170" s="72"/>
      <c r="P170" s="190">
        <f t="shared" si="11"/>
        <v>0</v>
      </c>
      <c r="Q170" s="190">
        <v>0</v>
      </c>
      <c r="R170" s="190">
        <f t="shared" si="12"/>
        <v>0</v>
      </c>
      <c r="S170" s="190">
        <v>0</v>
      </c>
      <c r="T170" s="191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2" t="s">
        <v>105</v>
      </c>
      <c r="AT170" s="192" t="s">
        <v>592</v>
      </c>
      <c r="AU170" s="192" t="s">
        <v>85</v>
      </c>
      <c r="AY170" s="18" t="s">
        <v>148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8" t="s">
        <v>83</v>
      </c>
      <c r="BK170" s="193">
        <f t="shared" si="19"/>
        <v>0</v>
      </c>
      <c r="BL170" s="18" t="s">
        <v>93</v>
      </c>
      <c r="BM170" s="192" t="s">
        <v>867</v>
      </c>
    </row>
    <row r="171" spans="1:65" s="2" customFormat="1" ht="21.75" customHeight="1">
      <c r="A171" s="35"/>
      <c r="B171" s="36"/>
      <c r="C171" s="180" t="s">
        <v>868</v>
      </c>
      <c r="D171" s="180" t="s">
        <v>149</v>
      </c>
      <c r="E171" s="181" t="s">
        <v>869</v>
      </c>
      <c r="F171" s="182" t="s">
        <v>870</v>
      </c>
      <c r="G171" s="183" t="s">
        <v>491</v>
      </c>
      <c r="H171" s="184">
        <v>18</v>
      </c>
      <c r="I171" s="185"/>
      <c r="J171" s="186">
        <f t="shared" si="10"/>
        <v>0</v>
      </c>
      <c r="K171" s="187"/>
      <c r="L171" s="40"/>
      <c r="M171" s="188" t="s">
        <v>1</v>
      </c>
      <c r="N171" s="189" t="s">
        <v>41</v>
      </c>
      <c r="O171" s="72"/>
      <c r="P171" s="190">
        <f t="shared" si="11"/>
        <v>0</v>
      </c>
      <c r="Q171" s="190">
        <v>5.0000000000000002E-5</v>
      </c>
      <c r="R171" s="190">
        <f t="shared" si="12"/>
        <v>9.0000000000000008E-4</v>
      </c>
      <c r="S171" s="190">
        <v>0</v>
      </c>
      <c r="T171" s="191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93</v>
      </c>
      <c r="AT171" s="192" t="s">
        <v>149</v>
      </c>
      <c r="AU171" s="192" t="s">
        <v>85</v>
      </c>
      <c r="AY171" s="18" t="s">
        <v>148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8" t="s">
        <v>83</v>
      </c>
      <c r="BK171" s="193">
        <f t="shared" si="19"/>
        <v>0</v>
      </c>
      <c r="BL171" s="18" t="s">
        <v>93</v>
      </c>
      <c r="BM171" s="192" t="s">
        <v>871</v>
      </c>
    </row>
    <row r="172" spans="1:65" s="2" customFormat="1" ht="21.75" customHeight="1">
      <c r="A172" s="35"/>
      <c r="B172" s="36"/>
      <c r="C172" s="257" t="s">
        <v>872</v>
      </c>
      <c r="D172" s="257" t="s">
        <v>592</v>
      </c>
      <c r="E172" s="258" t="s">
        <v>873</v>
      </c>
      <c r="F172" s="259" t="s">
        <v>874</v>
      </c>
      <c r="G172" s="260" t="s">
        <v>491</v>
      </c>
      <c r="H172" s="261">
        <v>54</v>
      </c>
      <c r="I172" s="262"/>
      <c r="J172" s="263">
        <f t="shared" si="10"/>
        <v>0</v>
      </c>
      <c r="K172" s="264"/>
      <c r="L172" s="265"/>
      <c r="M172" s="266" t="s">
        <v>1</v>
      </c>
      <c r="N172" s="267" t="s">
        <v>41</v>
      </c>
      <c r="O172" s="72"/>
      <c r="P172" s="190">
        <f t="shared" si="11"/>
        <v>0</v>
      </c>
      <c r="Q172" s="190">
        <v>4.7200000000000002E-3</v>
      </c>
      <c r="R172" s="190">
        <f t="shared" si="12"/>
        <v>0.25488</v>
      </c>
      <c r="S172" s="190">
        <v>0</v>
      </c>
      <c r="T172" s="191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2" t="s">
        <v>105</v>
      </c>
      <c r="AT172" s="192" t="s">
        <v>592</v>
      </c>
      <c r="AU172" s="192" t="s">
        <v>85</v>
      </c>
      <c r="AY172" s="18" t="s">
        <v>148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8" t="s">
        <v>83</v>
      </c>
      <c r="BK172" s="193">
        <f t="shared" si="19"/>
        <v>0</v>
      </c>
      <c r="BL172" s="18" t="s">
        <v>93</v>
      </c>
      <c r="BM172" s="192" t="s">
        <v>875</v>
      </c>
    </row>
    <row r="173" spans="1:65" s="12" customFormat="1">
      <c r="B173" s="194"/>
      <c r="C173" s="195"/>
      <c r="D173" s="196" t="s">
        <v>155</v>
      </c>
      <c r="E173" s="197" t="s">
        <v>1</v>
      </c>
      <c r="F173" s="198" t="s">
        <v>876</v>
      </c>
      <c r="G173" s="195"/>
      <c r="H173" s="199">
        <v>54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85</v>
      </c>
      <c r="AV173" s="12" t="s">
        <v>85</v>
      </c>
      <c r="AW173" s="12" t="s">
        <v>32</v>
      </c>
      <c r="AX173" s="12" t="s">
        <v>83</v>
      </c>
      <c r="AY173" s="205" t="s">
        <v>148</v>
      </c>
    </row>
    <row r="174" spans="1:65" s="2" customFormat="1" ht="21.75" customHeight="1">
      <c r="A174" s="35"/>
      <c r="B174" s="36"/>
      <c r="C174" s="180" t="s">
        <v>877</v>
      </c>
      <c r="D174" s="180" t="s">
        <v>149</v>
      </c>
      <c r="E174" s="181" t="s">
        <v>878</v>
      </c>
      <c r="F174" s="182" t="s">
        <v>879</v>
      </c>
      <c r="G174" s="183" t="s">
        <v>491</v>
      </c>
      <c r="H174" s="184">
        <v>90</v>
      </c>
      <c r="I174" s="185"/>
      <c r="J174" s="186">
        <f>ROUND(I174*H174,2)</f>
        <v>0</v>
      </c>
      <c r="K174" s="187"/>
      <c r="L174" s="40"/>
      <c r="M174" s="188" t="s">
        <v>1</v>
      </c>
      <c r="N174" s="189" t="s">
        <v>41</v>
      </c>
      <c r="O174" s="72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2" t="s">
        <v>93</v>
      </c>
      <c r="AT174" s="192" t="s">
        <v>149</v>
      </c>
      <c r="AU174" s="192" t="s">
        <v>85</v>
      </c>
      <c r="AY174" s="18" t="s">
        <v>148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8" t="s">
        <v>83</v>
      </c>
      <c r="BK174" s="193">
        <f>ROUND(I174*H174,2)</f>
        <v>0</v>
      </c>
      <c r="BL174" s="18" t="s">
        <v>93</v>
      </c>
      <c r="BM174" s="192" t="s">
        <v>880</v>
      </c>
    </row>
    <row r="175" spans="1:65" s="12" customFormat="1">
      <c r="B175" s="194"/>
      <c r="C175" s="195"/>
      <c r="D175" s="196" t="s">
        <v>155</v>
      </c>
      <c r="E175" s="197" t="s">
        <v>1</v>
      </c>
      <c r="F175" s="198" t="s">
        <v>881</v>
      </c>
      <c r="G175" s="195"/>
      <c r="H175" s="199">
        <v>90</v>
      </c>
      <c r="I175" s="200"/>
      <c r="J175" s="195"/>
      <c r="K175" s="195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155</v>
      </c>
      <c r="AU175" s="205" t="s">
        <v>85</v>
      </c>
      <c r="AV175" s="12" t="s">
        <v>85</v>
      </c>
      <c r="AW175" s="12" t="s">
        <v>32</v>
      </c>
      <c r="AX175" s="12" t="s">
        <v>83</v>
      </c>
      <c r="AY175" s="205" t="s">
        <v>148</v>
      </c>
    </row>
    <row r="176" spans="1:65" s="2" customFormat="1" ht="21.75" customHeight="1">
      <c r="A176" s="35"/>
      <c r="B176" s="36"/>
      <c r="C176" s="180" t="s">
        <v>882</v>
      </c>
      <c r="D176" s="180" t="s">
        <v>149</v>
      </c>
      <c r="E176" s="181" t="s">
        <v>883</v>
      </c>
      <c r="F176" s="182" t="s">
        <v>884</v>
      </c>
      <c r="G176" s="183" t="s">
        <v>491</v>
      </c>
      <c r="H176" s="184">
        <v>90</v>
      </c>
      <c r="I176" s="185"/>
      <c r="J176" s="186">
        <f>ROUND(I176*H176,2)</f>
        <v>0</v>
      </c>
      <c r="K176" s="187"/>
      <c r="L176" s="40"/>
      <c r="M176" s="188" t="s">
        <v>1</v>
      </c>
      <c r="N176" s="189" t="s">
        <v>41</v>
      </c>
      <c r="O176" s="72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2" t="s">
        <v>93</v>
      </c>
      <c r="AT176" s="192" t="s">
        <v>149</v>
      </c>
      <c r="AU176" s="192" t="s">
        <v>85</v>
      </c>
      <c r="AY176" s="18" t="s">
        <v>148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83</v>
      </c>
      <c r="BK176" s="193">
        <f>ROUND(I176*H176,2)</f>
        <v>0</v>
      </c>
      <c r="BL176" s="18" t="s">
        <v>93</v>
      </c>
      <c r="BM176" s="192" t="s">
        <v>885</v>
      </c>
    </row>
    <row r="177" spans="1:65" s="12" customFormat="1">
      <c r="B177" s="194"/>
      <c r="C177" s="195"/>
      <c r="D177" s="196" t="s">
        <v>155</v>
      </c>
      <c r="E177" s="197" t="s">
        <v>1</v>
      </c>
      <c r="F177" s="198" t="s">
        <v>881</v>
      </c>
      <c r="G177" s="195"/>
      <c r="H177" s="199">
        <v>90</v>
      </c>
      <c r="I177" s="200"/>
      <c r="J177" s="195"/>
      <c r="K177" s="195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155</v>
      </c>
      <c r="AU177" s="205" t="s">
        <v>85</v>
      </c>
      <c r="AV177" s="12" t="s">
        <v>85</v>
      </c>
      <c r="AW177" s="12" t="s">
        <v>32</v>
      </c>
      <c r="AX177" s="12" t="s">
        <v>83</v>
      </c>
      <c r="AY177" s="205" t="s">
        <v>148</v>
      </c>
    </row>
    <row r="178" spans="1:65" s="2" customFormat="1" ht="16.5" customHeight="1">
      <c r="A178" s="35"/>
      <c r="B178" s="36"/>
      <c r="C178" s="180" t="s">
        <v>886</v>
      </c>
      <c r="D178" s="180" t="s">
        <v>149</v>
      </c>
      <c r="E178" s="181" t="s">
        <v>887</v>
      </c>
      <c r="F178" s="182" t="s">
        <v>888</v>
      </c>
      <c r="G178" s="183" t="s">
        <v>491</v>
      </c>
      <c r="H178" s="184">
        <v>270</v>
      </c>
      <c r="I178" s="185"/>
      <c r="J178" s="186">
        <f>ROUND(I178*H178,2)</f>
        <v>0</v>
      </c>
      <c r="K178" s="187"/>
      <c r="L178" s="40"/>
      <c r="M178" s="188" t="s">
        <v>1</v>
      </c>
      <c r="N178" s="189" t="s">
        <v>41</v>
      </c>
      <c r="O178" s="72"/>
      <c r="P178" s="190">
        <f>O178*H178</f>
        <v>0</v>
      </c>
      <c r="Q178" s="190">
        <v>2.0000000000000002E-5</v>
      </c>
      <c r="R178" s="190">
        <f>Q178*H178</f>
        <v>5.4000000000000003E-3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93</v>
      </c>
      <c r="AT178" s="192" t="s">
        <v>149</v>
      </c>
      <c r="AU178" s="192" t="s">
        <v>85</v>
      </c>
      <c r="AY178" s="18" t="s">
        <v>148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83</v>
      </c>
      <c r="BK178" s="193">
        <f>ROUND(I178*H178,2)</f>
        <v>0</v>
      </c>
      <c r="BL178" s="18" t="s">
        <v>93</v>
      </c>
      <c r="BM178" s="192" t="s">
        <v>889</v>
      </c>
    </row>
    <row r="179" spans="1:65" s="12" customFormat="1">
      <c r="B179" s="194"/>
      <c r="C179" s="195"/>
      <c r="D179" s="196" t="s">
        <v>155</v>
      </c>
      <c r="E179" s="197" t="s">
        <v>1</v>
      </c>
      <c r="F179" s="198" t="s">
        <v>890</v>
      </c>
      <c r="G179" s="195"/>
      <c r="H179" s="199">
        <v>270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155</v>
      </c>
      <c r="AU179" s="205" t="s">
        <v>85</v>
      </c>
      <c r="AV179" s="12" t="s">
        <v>85</v>
      </c>
      <c r="AW179" s="12" t="s">
        <v>32</v>
      </c>
      <c r="AX179" s="12" t="s">
        <v>83</v>
      </c>
      <c r="AY179" s="205" t="s">
        <v>148</v>
      </c>
    </row>
    <row r="180" spans="1:65" s="2" customFormat="1" ht="21.75" customHeight="1">
      <c r="A180" s="35"/>
      <c r="B180" s="36"/>
      <c r="C180" s="180" t="s">
        <v>891</v>
      </c>
      <c r="D180" s="180" t="s">
        <v>149</v>
      </c>
      <c r="E180" s="181" t="s">
        <v>892</v>
      </c>
      <c r="F180" s="182" t="s">
        <v>893</v>
      </c>
      <c r="G180" s="183" t="s">
        <v>215</v>
      </c>
      <c r="H180" s="184">
        <v>90</v>
      </c>
      <c r="I180" s="185"/>
      <c r="J180" s="186">
        <f>ROUND(I180*H180,2)</f>
        <v>0</v>
      </c>
      <c r="K180" s="187"/>
      <c r="L180" s="40"/>
      <c r="M180" s="188" t="s">
        <v>1</v>
      </c>
      <c r="N180" s="189" t="s">
        <v>41</v>
      </c>
      <c r="O180" s="72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93</v>
      </c>
      <c r="AT180" s="192" t="s">
        <v>149</v>
      </c>
      <c r="AU180" s="192" t="s">
        <v>85</v>
      </c>
      <c r="AY180" s="18" t="s">
        <v>148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83</v>
      </c>
      <c r="BK180" s="193">
        <f>ROUND(I180*H180,2)</f>
        <v>0</v>
      </c>
      <c r="BL180" s="18" t="s">
        <v>93</v>
      </c>
      <c r="BM180" s="192" t="s">
        <v>894</v>
      </c>
    </row>
    <row r="181" spans="1:65" s="2" customFormat="1" ht="16.5" customHeight="1">
      <c r="A181" s="35"/>
      <c r="B181" s="36"/>
      <c r="C181" s="257" t="s">
        <v>895</v>
      </c>
      <c r="D181" s="257" t="s">
        <v>592</v>
      </c>
      <c r="E181" s="258" t="s">
        <v>896</v>
      </c>
      <c r="F181" s="259" t="s">
        <v>897</v>
      </c>
      <c r="G181" s="260" t="s">
        <v>215</v>
      </c>
      <c r="H181" s="261">
        <v>90</v>
      </c>
      <c r="I181" s="262"/>
      <c r="J181" s="263">
        <f>ROUND(I181*H181,2)</f>
        <v>0</v>
      </c>
      <c r="K181" s="264"/>
      <c r="L181" s="265"/>
      <c r="M181" s="268" t="s">
        <v>1</v>
      </c>
      <c r="N181" s="269" t="s">
        <v>41</v>
      </c>
      <c r="O181" s="251"/>
      <c r="P181" s="252">
        <f>O181*H181</f>
        <v>0</v>
      </c>
      <c r="Q181" s="252">
        <v>1</v>
      </c>
      <c r="R181" s="252">
        <f>Q181*H181</f>
        <v>90</v>
      </c>
      <c r="S181" s="252">
        <v>0</v>
      </c>
      <c r="T181" s="25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2" t="s">
        <v>105</v>
      </c>
      <c r="AT181" s="192" t="s">
        <v>592</v>
      </c>
      <c r="AU181" s="192" t="s">
        <v>85</v>
      </c>
      <c r="AY181" s="18" t="s">
        <v>148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83</v>
      </c>
      <c r="BK181" s="193">
        <f>ROUND(I181*H181,2)</f>
        <v>0</v>
      </c>
      <c r="BL181" s="18" t="s">
        <v>93</v>
      </c>
      <c r="BM181" s="192" t="s">
        <v>898</v>
      </c>
    </row>
    <row r="182" spans="1:65" s="2" customFormat="1" ht="6.95" customHeight="1">
      <c r="A182" s="35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40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algorithmName="SHA-512" hashValue="qg5rUkv6Fa56gquUGilVSW4p5rOrYRVb2i+fB+Q+a6A4pp1foMC6wu7yd0BK7/+KTRKcuZTi4TvanDNdSYW6kA==" saltValue="/N/2ZVZM0Ve+Oc/sho5YAos41Yo+yPENqYAFXsBkDGPaNGI4Bqs7XX49NbHPm2iPkJ64TmJEB6tiKD9vw1RhzA==" spinCount="100000" sheet="1" objects="1" scenarios="1" formatColumns="0" formatRows="0" autoFilter="0"/>
  <autoFilter ref="C117:K18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3"/>
      <c r="AQ5" s="23"/>
      <c r="AR5" s="21"/>
      <c r="BE5" s="30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3"/>
      <c r="AQ6" s="23"/>
      <c r="AR6" s="21"/>
      <c r="BE6" s="30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3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3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3"/>
      <c r="BS13" s="18" t="s">
        <v>6</v>
      </c>
    </row>
    <row r="14" spans="1:74" ht="12.75">
      <c r="B14" s="22"/>
      <c r="C14" s="23"/>
      <c r="D14" s="23"/>
      <c r="E14" s="308" t="s">
        <v>29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3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3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3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3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3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3"/>
    </row>
    <row r="23" spans="1:71" s="1" customFormat="1" ht="16.5" customHeight="1">
      <c r="B23" s="22"/>
      <c r="C23" s="23"/>
      <c r="D23" s="23"/>
      <c r="E23" s="310" t="s">
        <v>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3"/>
      <c r="AP23" s="23"/>
      <c r="AQ23" s="23"/>
      <c r="AR23" s="21"/>
      <c r="BE23" s="30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3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1">
        <f>ROUND(AG94,2)</f>
        <v>0</v>
      </c>
      <c r="AL26" s="312"/>
      <c r="AM26" s="312"/>
      <c r="AN26" s="312"/>
      <c r="AO26" s="312"/>
      <c r="AP26" s="37"/>
      <c r="AQ26" s="37"/>
      <c r="AR26" s="40"/>
      <c r="BE26" s="30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3" t="s">
        <v>37</v>
      </c>
      <c r="M28" s="313"/>
      <c r="N28" s="313"/>
      <c r="O28" s="313"/>
      <c r="P28" s="313"/>
      <c r="Q28" s="37"/>
      <c r="R28" s="37"/>
      <c r="S28" s="37"/>
      <c r="T28" s="37"/>
      <c r="U28" s="37"/>
      <c r="V28" s="37"/>
      <c r="W28" s="313" t="s">
        <v>38</v>
      </c>
      <c r="X28" s="313"/>
      <c r="Y28" s="313"/>
      <c r="Z28" s="313"/>
      <c r="AA28" s="313"/>
      <c r="AB28" s="313"/>
      <c r="AC28" s="313"/>
      <c r="AD28" s="313"/>
      <c r="AE28" s="313"/>
      <c r="AF28" s="37"/>
      <c r="AG28" s="37"/>
      <c r="AH28" s="37"/>
      <c r="AI28" s="37"/>
      <c r="AJ28" s="37"/>
      <c r="AK28" s="313" t="s">
        <v>39</v>
      </c>
      <c r="AL28" s="313"/>
      <c r="AM28" s="313"/>
      <c r="AN28" s="313"/>
      <c r="AO28" s="313"/>
      <c r="AP28" s="37"/>
      <c r="AQ28" s="37"/>
      <c r="AR28" s="40"/>
      <c r="BE28" s="303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97">
        <v>0.21</v>
      </c>
      <c r="M29" s="296"/>
      <c r="N29" s="296"/>
      <c r="O29" s="296"/>
      <c r="P29" s="296"/>
      <c r="Q29" s="42"/>
      <c r="R29" s="42"/>
      <c r="S29" s="42"/>
      <c r="T29" s="42"/>
      <c r="U29" s="42"/>
      <c r="V29" s="42"/>
      <c r="W29" s="295">
        <f>ROUND(AZ94, 2)</f>
        <v>0</v>
      </c>
      <c r="X29" s="296"/>
      <c r="Y29" s="296"/>
      <c r="Z29" s="296"/>
      <c r="AA29" s="296"/>
      <c r="AB29" s="296"/>
      <c r="AC29" s="296"/>
      <c r="AD29" s="296"/>
      <c r="AE29" s="296"/>
      <c r="AF29" s="42"/>
      <c r="AG29" s="42"/>
      <c r="AH29" s="42"/>
      <c r="AI29" s="42"/>
      <c r="AJ29" s="42"/>
      <c r="AK29" s="295">
        <f>ROUND(AV94, 2)</f>
        <v>0</v>
      </c>
      <c r="AL29" s="296"/>
      <c r="AM29" s="296"/>
      <c r="AN29" s="296"/>
      <c r="AO29" s="296"/>
      <c r="AP29" s="42"/>
      <c r="AQ29" s="42"/>
      <c r="AR29" s="43"/>
      <c r="BE29" s="304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97">
        <v>0.15</v>
      </c>
      <c r="M30" s="296"/>
      <c r="N30" s="296"/>
      <c r="O30" s="296"/>
      <c r="P30" s="296"/>
      <c r="Q30" s="42"/>
      <c r="R30" s="42"/>
      <c r="S30" s="42"/>
      <c r="T30" s="42"/>
      <c r="U30" s="42"/>
      <c r="V30" s="42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2"/>
      <c r="AG30" s="42"/>
      <c r="AH30" s="42"/>
      <c r="AI30" s="42"/>
      <c r="AJ30" s="42"/>
      <c r="AK30" s="295">
        <f>ROUND(AW94, 2)</f>
        <v>0</v>
      </c>
      <c r="AL30" s="296"/>
      <c r="AM30" s="296"/>
      <c r="AN30" s="296"/>
      <c r="AO30" s="296"/>
      <c r="AP30" s="42"/>
      <c r="AQ30" s="42"/>
      <c r="AR30" s="43"/>
      <c r="BE30" s="304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97">
        <v>0.21</v>
      </c>
      <c r="M31" s="296"/>
      <c r="N31" s="296"/>
      <c r="O31" s="296"/>
      <c r="P31" s="296"/>
      <c r="Q31" s="42"/>
      <c r="R31" s="42"/>
      <c r="S31" s="42"/>
      <c r="T31" s="42"/>
      <c r="U31" s="42"/>
      <c r="V31" s="42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2"/>
      <c r="AG31" s="42"/>
      <c r="AH31" s="42"/>
      <c r="AI31" s="42"/>
      <c r="AJ31" s="42"/>
      <c r="AK31" s="295">
        <v>0</v>
      </c>
      <c r="AL31" s="296"/>
      <c r="AM31" s="296"/>
      <c r="AN31" s="296"/>
      <c r="AO31" s="296"/>
      <c r="AP31" s="42"/>
      <c r="AQ31" s="42"/>
      <c r="AR31" s="43"/>
      <c r="BE31" s="304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97">
        <v>0.15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v>0</v>
      </c>
      <c r="AL32" s="296"/>
      <c r="AM32" s="296"/>
      <c r="AN32" s="296"/>
      <c r="AO32" s="296"/>
      <c r="AP32" s="42"/>
      <c r="AQ32" s="42"/>
      <c r="AR32" s="43"/>
      <c r="BE32" s="304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97">
        <v>0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v>0</v>
      </c>
      <c r="AL33" s="296"/>
      <c r="AM33" s="296"/>
      <c r="AN33" s="296"/>
      <c r="AO33" s="296"/>
      <c r="AP33" s="42"/>
      <c r="AQ33" s="42"/>
      <c r="AR33" s="43"/>
      <c r="BE33" s="304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3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301" t="s">
        <v>48</v>
      </c>
      <c r="Y35" s="299"/>
      <c r="Z35" s="299"/>
      <c r="AA35" s="299"/>
      <c r="AB35" s="299"/>
      <c r="AC35" s="46"/>
      <c r="AD35" s="46"/>
      <c r="AE35" s="46"/>
      <c r="AF35" s="46"/>
      <c r="AG35" s="46"/>
      <c r="AH35" s="46"/>
      <c r="AI35" s="46"/>
      <c r="AJ35" s="46"/>
      <c r="AK35" s="298">
        <f>SUM(AK26:AK33)</f>
        <v>0</v>
      </c>
      <c r="AL35" s="299"/>
      <c r="AM35" s="299"/>
      <c r="AN35" s="299"/>
      <c r="AO35" s="30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50094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16" t="str">
        <f>K6</f>
        <v>Demolice objektů bývalých vojen. garáží - PD</v>
      </c>
      <c r="M85" s="317"/>
      <c r="N85" s="317"/>
      <c r="O85" s="317"/>
      <c r="P85" s="317"/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  <c r="AD85" s="317"/>
      <c r="AE85" s="317"/>
      <c r="AF85" s="317"/>
      <c r="AG85" s="317"/>
      <c r="AH85" s="317"/>
      <c r="AI85" s="317"/>
      <c r="AJ85" s="317"/>
      <c r="AK85" s="317"/>
      <c r="AL85" s="317"/>
      <c r="AM85" s="317"/>
      <c r="AN85" s="317"/>
      <c r="AO85" s="31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Krnov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2" t="str">
        <f>IF(AN8= "","",AN8)</f>
        <v>20. 8. 2021</v>
      </c>
      <c r="AN87" s="29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Krnov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3" t="str">
        <f>IF(E17="","",E17)</f>
        <v>Projekt 2010, s.r.o.</v>
      </c>
      <c r="AN89" s="294"/>
      <c r="AO89" s="294"/>
      <c r="AP89" s="294"/>
      <c r="AQ89" s="37"/>
      <c r="AR89" s="40"/>
      <c r="AS89" s="283" t="s">
        <v>56</v>
      </c>
      <c r="AT89" s="284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93" t="str">
        <f>IF(E20="","",E20)</f>
        <v>Jakub Nevyjel</v>
      </c>
      <c r="AN90" s="294"/>
      <c r="AO90" s="294"/>
      <c r="AP90" s="294"/>
      <c r="AQ90" s="37"/>
      <c r="AR90" s="40"/>
      <c r="AS90" s="285"/>
      <c r="AT90" s="286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7"/>
      <c r="AT91" s="288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20" t="s">
        <v>57</v>
      </c>
      <c r="D92" s="291"/>
      <c r="E92" s="291"/>
      <c r="F92" s="291"/>
      <c r="G92" s="291"/>
      <c r="H92" s="74"/>
      <c r="I92" s="318" t="s">
        <v>58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0" t="s">
        <v>59</v>
      </c>
      <c r="AH92" s="291"/>
      <c r="AI92" s="291"/>
      <c r="AJ92" s="291"/>
      <c r="AK92" s="291"/>
      <c r="AL92" s="291"/>
      <c r="AM92" s="291"/>
      <c r="AN92" s="318" t="s">
        <v>60</v>
      </c>
      <c r="AO92" s="291"/>
      <c r="AP92" s="319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5">
        <f>ROUND(SUM(AG95:AG108),2)</f>
        <v>0</v>
      </c>
      <c r="AH94" s="315"/>
      <c r="AI94" s="315"/>
      <c r="AJ94" s="315"/>
      <c r="AK94" s="315"/>
      <c r="AL94" s="315"/>
      <c r="AM94" s="315"/>
      <c r="AN94" s="282">
        <f t="shared" ref="AN94:AN108" si="0">SUM(AG94,AT94)</f>
        <v>0</v>
      </c>
      <c r="AO94" s="282"/>
      <c r="AP94" s="282"/>
      <c r="AQ94" s="86" t="s">
        <v>1</v>
      </c>
      <c r="AR94" s="87"/>
      <c r="AS94" s="88">
        <f>ROUND(SUM(AS95:AS108),2)</f>
        <v>0</v>
      </c>
      <c r="AT94" s="89">
        <f t="shared" ref="AT94:AT108" si="1">ROUND(SUM(AV94:AW94),2)</f>
        <v>0</v>
      </c>
      <c r="AU94" s="90">
        <f>ROUND(SUM(AU95:AU108),5)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ROUND(SUM(AZ95:AZ108),2)</f>
        <v>0</v>
      </c>
      <c r="BA94" s="89">
        <f>ROUND(SUM(BA95:BA108),2)</f>
        <v>0</v>
      </c>
      <c r="BB94" s="89">
        <f>ROUND(SUM(BB95:BB108),2)</f>
        <v>0</v>
      </c>
      <c r="BC94" s="89">
        <f>ROUND(SUM(BC95:BC108),2)</f>
        <v>0</v>
      </c>
      <c r="BD94" s="91">
        <f>ROUND(SUM(BD95:BD108),2)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314" t="s">
        <v>76</v>
      </c>
      <c r="E95" s="314"/>
      <c r="F95" s="314"/>
      <c r="G95" s="314"/>
      <c r="H95" s="314"/>
      <c r="I95" s="97"/>
      <c r="J95" s="314" t="s">
        <v>81</v>
      </c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280">
        <f>'0 - Ostatní a vedlejší ná...'!J30</f>
        <v>0</v>
      </c>
      <c r="AH95" s="281"/>
      <c r="AI95" s="281"/>
      <c r="AJ95" s="281"/>
      <c r="AK95" s="281"/>
      <c r="AL95" s="281"/>
      <c r="AM95" s="281"/>
      <c r="AN95" s="280">
        <f t="shared" si="0"/>
        <v>0</v>
      </c>
      <c r="AO95" s="281"/>
      <c r="AP95" s="281"/>
      <c r="AQ95" s="98" t="s">
        <v>82</v>
      </c>
      <c r="AR95" s="99"/>
      <c r="AS95" s="100">
        <v>0</v>
      </c>
      <c r="AT95" s="101">
        <f t="shared" si="1"/>
        <v>0</v>
      </c>
      <c r="AU95" s="102">
        <f>'0 - Ostatní a vedlejší ná...'!P118</f>
        <v>0</v>
      </c>
      <c r="AV95" s="101">
        <f>'0 - Ostatní a vedlejší ná...'!J33</f>
        <v>0</v>
      </c>
      <c r="AW95" s="101">
        <f>'0 - Ostatní a vedlejší ná...'!J34</f>
        <v>0</v>
      </c>
      <c r="AX95" s="101">
        <f>'0 - Ostatní a vedlejší ná...'!J35</f>
        <v>0</v>
      </c>
      <c r="AY95" s="101">
        <f>'0 - Ostatní a vedlejší ná...'!J36</f>
        <v>0</v>
      </c>
      <c r="AZ95" s="101">
        <f>'0 - Ostatní a vedlejší ná...'!F33</f>
        <v>0</v>
      </c>
      <c r="BA95" s="101">
        <f>'0 - Ostatní a vedlejší ná...'!F34</f>
        <v>0</v>
      </c>
      <c r="BB95" s="101">
        <f>'0 - Ostatní a vedlejší ná...'!F35</f>
        <v>0</v>
      </c>
      <c r="BC95" s="101">
        <f>'0 - Ostatní a vedlejší ná...'!F36</f>
        <v>0</v>
      </c>
      <c r="BD95" s="103">
        <f>'0 - Ostatní a vedlejší ná...'!F37</f>
        <v>0</v>
      </c>
      <c r="BT95" s="104" t="s">
        <v>83</v>
      </c>
      <c r="BV95" s="104" t="s">
        <v>78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>
      <c r="A96" s="94" t="s">
        <v>80</v>
      </c>
      <c r="B96" s="95"/>
      <c r="C96" s="96"/>
      <c r="D96" s="314" t="s">
        <v>83</v>
      </c>
      <c r="E96" s="314"/>
      <c r="F96" s="314"/>
      <c r="G96" s="314"/>
      <c r="H96" s="314"/>
      <c r="I96" s="97"/>
      <c r="J96" s="314" t="s">
        <v>86</v>
      </c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280">
        <f>'1 - SO 01 - Betonová hala'!J30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98" t="s">
        <v>82</v>
      </c>
      <c r="AR96" s="99"/>
      <c r="AS96" s="100">
        <v>0</v>
      </c>
      <c r="AT96" s="101">
        <f t="shared" si="1"/>
        <v>0</v>
      </c>
      <c r="AU96" s="102">
        <f>'1 - SO 01 - Betonová hala'!P124</f>
        <v>0</v>
      </c>
      <c r="AV96" s="101">
        <f>'1 - SO 01 - Betonová hala'!J33</f>
        <v>0</v>
      </c>
      <c r="AW96" s="101">
        <f>'1 - SO 01 - Betonová hala'!J34</f>
        <v>0</v>
      </c>
      <c r="AX96" s="101">
        <f>'1 - SO 01 - Betonová hala'!J35</f>
        <v>0</v>
      </c>
      <c r="AY96" s="101">
        <f>'1 - SO 01 - Betonová hala'!J36</f>
        <v>0</v>
      </c>
      <c r="AZ96" s="101">
        <f>'1 - SO 01 - Betonová hala'!F33</f>
        <v>0</v>
      </c>
      <c r="BA96" s="101">
        <f>'1 - SO 01 - Betonová hala'!F34</f>
        <v>0</v>
      </c>
      <c r="BB96" s="101">
        <f>'1 - SO 01 - Betonová hala'!F35</f>
        <v>0</v>
      </c>
      <c r="BC96" s="101">
        <f>'1 - SO 01 - Betonová hala'!F36</f>
        <v>0</v>
      </c>
      <c r="BD96" s="103">
        <f>'1 - SO 01 - Betonová hala'!F37</f>
        <v>0</v>
      </c>
      <c r="BT96" s="104" t="s">
        <v>83</v>
      </c>
      <c r="BV96" s="104" t="s">
        <v>78</v>
      </c>
      <c r="BW96" s="104" t="s">
        <v>87</v>
      </c>
      <c r="BX96" s="104" t="s">
        <v>5</v>
      </c>
      <c r="CL96" s="104" t="s">
        <v>1</v>
      </c>
      <c r="CM96" s="104" t="s">
        <v>85</v>
      </c>
    </row>
    <row r="97" spans="1:91" s="7" customFormat="1" ht="16.5" customHeight="1">
      <c r="A97" s="94" t="s">
        <v>80</v>
      </c>
      <c r="B97" s="95"/>
      <c r="C97" s="96"/>
      <c r="D97" s="314" t="s">
        <v>85</v>
      </c>
      <c r="E97" s="314"/>
      <c r="F97" s="314"/>
      <c r="G97" s="314"/>
      <c r="H97" s="314"/>
      <c r="I97" s="97"/>
      <c r="J97" s="314" t="s">
        <v>88</v>
      </c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280">
        <f>'2 - SO 02 - Ocelová hala'!J30</f>
        <v>0</v>
      </c>
      <c r="AH97" s="281"/>
      <c r="AI97" s="281"/>
      <c r="AJ97" s="281"/>
      <c r="AK97" s="281"/>
      <c r="AL97" s="281"/>
      <c r="AM97" s="281"/>
      <c r="AN97" s="280">
        <f t="shared" si="0"/>
        <v>0</v>
      </c>
      <c r="AO97" s="281"/>
      <c r="AP97" s="281"/>
      <c r="AQ97" s="98" t="s">
        <v>82</v>
      </c>
      <c r="AR97" s="99"/>
      <c r="AS97" s="100">
        <v>0</v>
      </c>
      <c r="AT97" s="101">
        <f t="shared" si="1"/>
        <v>0</v>
      </c>
      <c r="AU97" s="102">
        <f>'2 - SO 02 - Ocelová hala'!P122</f>
        <v>0</v>
      </c>
      <c r="AV97" s="101">
        <f>'2 - SO 02 - Ocelová hala'!J33</f>
        <v>0</v>
      </c>
      <c r="AW97" s="101">
        <f>'2 - SO 02 - Ocelová hala'!J34</f>
        <v>0</v>
      </c>
      <c r="AX97" s="101">
        <f>'2 - SO 02 - Ocelová hala'!J35</f>
        <v>0</v>
      </c>
      <c r="AY97" s="101">
        <f>'2 - SO 02 - Ocelová hala'!J36</f>
        <v>0</v>
      </c>
      <c r="AZ97" s="101">
        <f>'2 - SO 02 - Ocelová hala'!F33</f>
        <v>0</v>
      </c>
      <c r="BA97" s="101">
        <f>'2 - SO 02 - Ocelová hala'!F34</f>
        <v>0</v>
      </c>
      <c r="BB97" s="101">
        <f>'2 - SO 02 - Ocelová hala'!F35</f>
        <v>0</v>
      </c>
      <c r="BC97" s="101">
        <f>'2 - SO 02 - Ocelová hala'!F36</f>
        <v>0</v>
      </c>
      <c r="BD97" s="103">
        <f>'2 - SO 02 - Ocelová hala'!F37</f>
        <v>0</v>
      </c>
      <c r="BT97" s="104" t="s">
        <v>83</v>
      </c>
      <c r="BV97" s="104" t="s">
        <v>78</v>
      </c>
      <c r="BW97" s="104" t="s">
        <v>89</v>
      </c>
      <c r="BX97" s="104" t="s">
        <v>5</v>
      </c>
      <c r="CL97" s="104" t="s">
        <v>1</v>
      </c>
      <c r="CM97" s="104" t="s">
        <v>85</v>
      </c>
    </row>
    <row r="98" spans="1:91" s="7" customFormat="1" ht="16.5" customHeight="1">
      <c r="A98" s="94" t="s">
        <v>80</v>
      </c>
      <c r="B98" s="95"/>
      <c r="C98" s="96"/>
      <c r="D98" s="314" t="s">
        <v>90</v>
      </c>
      <c r="E98" s="314"/>
      <c r="F98" s="314"/>
      <c r="G98" s="314"/>
      <c r="H98" s="314"/>
      <c r="I98" s="97"/>
      <c r="J98" s="314" t="s">
        <v>91</v>
      </c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314"/>
      <c r="Z98" s="314"/>
      <c r="AA98" s="314"/>
      <c r="AB98" s="314"/>
      <c r="AC98" s="314"/>
      <c r="AD98" s="314"/>
      <c r="AE98" s="314"/>
      <c r="AF98" s="314"/>
      <c r="AG98" s="280">
        <f>'3 - SO 03 - Hala s přístavky'!J30</f>
        <v>0</v>
      </c>
      <c r="AH98" s="281"/>
      <c r="AI98" s="281"/>
      <c r="AJ98" s="281"/>
      <c r="AK98" s="281"/>
      <c r="AL98" s="281"/>
      <c r="AM98" s="281"/>
      <c r="AN98" s="280">
        <f t="shared" si="0"/>
        <v>0</v>
      </c>
      <c r="AO98" s="281"/>
      <c r="AP98" s="281"/>
      <c r="AQ98" s="98" t="s">
        <v>82</v>
      </c>
      <c r="AR98" s="99"/>
      <c r="AS98" s="100">
        <v>0</v>
      </c>
      <c r="AT98" s="101">
        <f t="shared" si="1"/>
        <v>0</v>
      </c>
      <c r="AU98" s="102">
        <f>'3 - SO 03 - Hala s přístavky'!P124</f>
        <v>0</v>
      </c>
      <c r="AV98" s="101">
        <f>'3 - SO 03 - Hala s přístavky'!J33</f>
        <v>0</v>
      </c>
      <c r="AW98" s="101">
        <f>'3 - SO 03 - Hala s přístavky'!J34</f>
        <v>0</v>
      </c>
      <c r="AX98" s="101">
        <f>'3 - SO 03 - Hala s přístavky'!J35</f>
        <v>0</v>
      </c>
      <c r="AY98" s="101">
        <f>'3 - SO 03 - Hala s přístavky'!J36</f>
        <v>0</v>
      </c>
      <c r="AZ98" s="101">
        <f>'3 - SO 03 - Hala s přístavky'!F33</f>
        <v>0</v>
      </c>
      <c r="BA98" s="101">
        <f>'3 - SO 03 - Hala s přístavky'!F34</f>
        <v>0</v>
      </c>
      <c r="BB98" s="101">
        <f>'3 - SO 03 - Hala s přístavky'!F35</f>
        <v>0</v>
      </c>
      <c r="BC98" s="101">
        <f>'3 - SO 03 - Hala s přístavky'!F36</f>
        <v>0</v>
      </c>
      <c r="BD98" s="103">
        <f>'3 - SO 03 - Hala s přístavky'!F37</f>
        <v>0</v>
      </c>
      <c r="BT98" s="104" t="s">
        <v>83</v>
      </c>
      <c r="BV98" s="104" t="s">
        <v>78</v>
      </c>
      <c r="BW98" s="104" t="s">
        <v>92</v>
      </c>
      <c r="BX98" s="104" t="s">
        <v>5</v>
      </c>
      <c r="CL98" s="104" t="s">
        <v>1</v>
      </c>
      <c r="CM98" s="104" t="s">
        <v>85</v>
      </c>
    </row>
    <row r="99" spans="1:91" s="7" customFormat="1" ht="16.5" customHeight="1">
      <c r="A99" s="94" t="s">
        <v>80</v>
      </c>
      <c r="B99" s="95"/>
      <c r="C99" s="96"/>
      <c r="D99" s="314" t="s">
        <v>93</v>
      </c>
      <c r="E99" s="314"/>
      <c r="F99" s="314"/>
      <c r="G99" s="314"/>
      <c r="H99" s="314"/>
      <c r="I99" s="97"/>
      <c r="J99" s="314" t="s">
        <v>94</v>
      </c>
      <c r="K99" s="314"/>
      <c r="L99" s="314"/>
      <c r="M99" s="314"/>
      <c r="N99" s="314"/>
      <c r="O99" s="314"/>
      <c r="P99" s="314"/>
      <c r="Q99" s="314"/>
      <c r="R99" s="314"/>
      <c r="S99" s="314"/>
      <c r="T99" s="314"/>
      <c r="U99" s="314"/>
      <c r="V99" s="314"/>
      <c r="W99" s="314"/>
      <c r="X99" s="314"/>
      <c r="Y99" s="314"/>
      <c r="Z99" s="314"/>
      <c r="AA99" s="314"/>
      <c r="AB99" s="314"/>
      <c r="AC99" s="314"/>
      <c r="AD99" s="314"/>
      <c r="AE99" s="314"/>
      <c r="AF99" s="314"/>
      <c r="AG99" s="280">
        <f>'4 - SO 04 - Vrátnice'!J30</f>
        <v>0</v>
      </c>
      <c r="AH99" s="281"/>
      <c r="AI99" s="281"/>
      <c r="AJ99" s="281"/>
      <c r="AK99" s="281"/>
      <c r="AL99" s="281"/>
      <c r="AM99" s="281"/>
      <c r="AN99" s="280">
        <f t="shared" si="0"/>
        <v>0</v>
      </c>
      <c r="AO99" s="281"/>
      <c r="AP99" s="281"/>
      <c r="AQ99" s="98" t="s">
        <v>82</v>
      </c>
      <c r="AR99" s="99"/>
      <c r="AS99" s="100">
        <v>0</v>
      </c>
      <c r="AT99" s="101">
        <f t="shared" si="1"/>
        <v>0</v>
      </c>
      <c r="AU99" s="102">
        <f>'4 - SO 04 - Vrátnice'!P122</f>
        <v>0</v>
      </c>
      <c r="AV99" s="101">
        <f>'4 - SO 04 - Vrátnice'!J33</f>
        <v>0</v>
      </c>
      <c r="AW99" s="101">
        <f>'4 - SO 04 - Vrátnice'!J34</f>
        <v>0</v>
      </c>
      <c r="AX99" s="101">
        <f>'4 - SO 04 - Vrátnice'!J35</f>
        <v>0</v>
      </c>
      <c r="AY99" s="101">
        <f>'4 - SO 04 - Vrátnice'!J36</f>
        <v>0</v>
      </c>
      <c r="AZ99" s="101">
        <f>'4 - SO 04 - Vrátnice'!F33</f>
        <v>0</v>
      </c>
      <c r="BA99" s="101">
        <f>'4 - SO 04 - Vrátnice'!F34</f>
        <v>0</v>
      </c>
      <c r="BB99" s="101">
        <f>'4 - SO 04 - Vrátnice'!F35</f>
        <v>0</v>
      </c>
      <c r="BC99" s="101">
        <f>'4 - SO 04 - Vrátnice'!F36</f>
        <v>0</v>
      </c>
      <c r="BD99" s="103">
        <f>'4 - SO 04 - Vrátnice'!F37</f>
        <v>0</v>
      </c>
      <c r="BT99" s="104" t="s">
        <v>83</v>
      </c>
      <c r="BV99" s="104" t="s">
        <v>78</v>
      </c>
      <c r="BW99" s="104" t="s">
        <v>95</v>
      </c>
      <c r="BX99" s="104" t="s">
        <v>5</v>
      </c>
      <c r="CL99" s="104" t="s">
        <v>1</v>
      </c>
      <c r="CM99" s="104" t="s">
        <v>85</v>
      </c>
    </row>
    <row r="100" spans="1:91" s="7" customFormat="1" ht="16.5" customHeight="1">
      <c r="A100" s="94" t="s">
        <v>80</v>
      </c>
      <c r="B100" s="95"/>
      <c r="C100" s="96"/>
      <c r="D100" s="314" t="s">
        <v>96</v>
      </c>
      <c r="E100" s="314"/>
      <c r="F100" s="314"/>
      <c r="G100" s="314"/>
      <c r="H100" s="314"/>
      <c r="I100" s="97"/>
      <c r="J100" s="314" t="s">
        <v>97</v>
      </c>
      <c r="K100" s="314"/>
      <c r="L100" s="314"/>
      <c r="M100" s="314"/>
      <c r="N100" s="314"/>
      <c r="O100" s="314"/>
      <c r="P100" s="314"/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  <c r="AD100" s="314"/>
      <c r="AE100" s="314"/>
      <c r="AF100" s="314"/>
      <c r="AG100" s="280">
        <f>'5 - SO 05 - Sedimentační ...'!J30</f>
        <v>0</v>
      </c>
      <c r="AH100" s="281"/>
      <c r="AI100" s="281"/>
      <c r="AJ100" s="281"/>
      <c r="AK100" s="281"/>
      <c r="AL100" s="281"/>
      <c r="AM100" s="281"/>
      <c r="AN100" s="280">
        <f t="shared" si="0"/>
        <v>0</v>
      </c>
      <c r="AO100" s="281"/>
      <c r="AP100" s="281"/>
      <c r="AQ100" s="98" t="s">
        <v>82</v>
      </c>
      <c r="AR100" s="99"/>
      <c r="AS100" s="100">
        <v>0</v>
      </c>
      <c r="AT100" s="101">
        <f t="shared" si="1"/>
        <v>0</v>
      </c>
      <c r="AU100" s="102">
        <f>'5 - SO 05 - Sedimentační ...'!P120</f>
        <v>0</v>
      </c>
      <c r="AV100" s="101">
        <f>'5 - SO 05 - Sedimentační ...'!J33</f>
        <v>0</v>
      </c>
      <c r="AW100" s="101">
        <f>'5 - SO 05 - Sedimentační ...'!J34</f>
        <v>0</v>
      </c>
      <c r="AX100" s="101">
        <f>'5 - SO 05 - Sedimentační ...'!J35</f>
        <v>0</v>
      </c>
      <c r="AY100" s="101">
        <f>'5 - SO 05 - Sedimentační ...'!J36</f>
        <v>0</v>
      </c>
      <c r="AZ100" s="101">
        <f>'5 - SO 05 - Sedimentační ...'!F33</f>
        <v>0</v>
      </c>
      <c r="BA100" s="101">
        <f>'5 - SO 05 - Sedimentační ...'!F34</f>
        <v>0</v>
      </c>
      <c r="BB100" s="101">
        <f>'5 - SO 05 - Sedimentační ...'!F35</f>
        <v>0</v>
      </c>
      <c r="BC100" s="101">
        <f>'5 - SO 05 - Sedimentační ...'!F36</f>
        <v>0</v>
      </c>
      <c r="BD100" s="103">
        <f>'5 - SO 05 - Sedimentační ...'!F37</f>
        <v>0</v>
      </c>
      <c r="BT100" s="104" t="s">
        <v>83</v>
      </c>
      <c r="BV100" s="104" t="s">
        <v>78</v>
      </c>
      <c r="BW100" s="104" t="s">
        <v>98</v>
      </c>
      <c r="BX100" s="104" t="s">
        <v>5</v>
      </c>
      <c r="CL100" s="104" t="s">
        <v>1</v>
      </c>
      <c r="CM100" s="104" t="s">
        <v>85</v>
      </c>
    </row>
    <row r="101" spans="1:91" s="7" customFormat="1" ht="16.5" customHeight="1">
      <c r="A101" s="94" t="s">
        <v>80</v>
      </c>
      <c r="B101" s="95"/>
      <c r="C101" s="96"/>
      <c r="D101" s="314" t="s">
        <v>99</v>
      </c>
      <c r="E101" s="314"/>
      <c r="F101" s="314"/>
      <c r="G101" s="314"/>
      <c r="H101" s="314"/>
      <c r="I101" s="97"/>
      <c r="J101" s="314" t="s">
        <v>100</v>
      </c>
      <c r="K101" s="314"/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4"/>
      <c r="AE101" s="314"/>
      <c r="AF101" s="314"/>
      <c r="AG101" s="280">
        <f>'6 - SO 06 - Sedimentační ...'!J30</f>
        <v>0</v>
      </c>
      <c r="AH101" s="281"/>
      <c r="AI101" s="281"/>
      <c r="AJ101" s="281"/>
      <c r="AK101" s="281"/>
      <c r="AL101" s="281"/>
      <c r="AM101" s="281"/>
      <c r="AN101" s="280">
        <f t="shared" si="0"/>
        <v>0</v>
      </c>
      <c r="AO101" s="281"/>
      <c r="AP101" s="281"/>
      <c r="AQ101" s="98" t="s">
        <v>82</v>
      </c>
      <c r="AR101" s="99"/>
      <c r="AS101" s="100">
        <v>0</v>
      </c>
      <c r="AT101" s="101">
        <f t="shared" si="1"/>
        <v>0</v>
      </c>
      <c r="AU101" s="102">
        <f>'6 - SO 06 - Sedimentační ...'!P120</f>
        <v>0</v>
      </c>
      <c r="AV101" s="101">
        <f>'6 - SO 06 - Sedimentační ...'!J33</f>
        <v>0</v>
      </c>
      <c r="AW101" s="101">
        <f>'6 - SO 06 - Sedimentační ...'!J34</f>
        <v>0</v>
      </c>
      <c r="AX101" s="101">
        <f>'6 - SO 06 - Sedimentační ...'!J35</f>
        <v>0</v>
      </c>
      <c r="AY101" s="101">
        <f>'6 - SO 06 - Sedimentační ...'!J36</f>
        <v>0</v>
      </c>
      <c r="AZ101" s="101">
        <f>'6 - SO 06 - Sedimentační ...'!F33</f>
        <v>0</v>
      </c>
      <c r="BA101" s="101">
        <f>'6 - SO 06 - Sedimentační ...'!F34</f>
        <v>0</v>
      </c>
      <c r="BB101" s="101">
        <f>'6 - SO 06 - Sedimentační ...'!F35</f>
        <v>0</v>
      </c>
      <c r="BC101" s="101">
        <f>'6 - SO 06 - Sedimentační ...'!F36</f>
        <v>0</v>
      </c>
      <c r="BD101" s="103">
        <f>'6 - SO 06 - Sedimentační ...'!F37</f>
        <v>0</v>
      </c>
      <c r="BT101" s="104" t="s">
        <v>83</v>
      </c>
      <c r="BV101" s="104" t="s">
        <v>78</v>
      </c>
      <c r="BW101" s="104" t="s">
        <v>101</v>
      </c>
      <c r="BX101" s="104" t="s">
        <v>5</v>
      </c>
      <c r="CL101" s="104" t="s">
        <v>1</v>
      </c>
      <c r="CM101" s="104" t="s">
        <v>85</v>
      </c>
    </row>
    <row r="102" spans="1:91" s="7" customFormat="1" ht="16.5" customHeight="1">
      <c r="A102" s="94" t="s">
        <v>80</v>
      </c>
      <c r="B102" s="95"/>
      <c r="C102" s="96"/>
      <c r="D102" s="314" t="s">
        <v>102</v>
      </c>
      <c r="E102" s="314"/>
      <c r="F102" s="314"/>
      <c r="G102" s="314"/>
      <c r="H102" s="314"/>
      <c r="I102" s="97"/>
      <c r="J102" s="314" t="s">
        <v>103</v>
      </c>
      <c r="K102" s="314"/>
      <c r="L102" s="314"/>
      <c r="M102" s="314"/>
      <c r="N102" s="314"/>
      <c r="O102" s="314"/>
      <c r="P102" s="314"/>
      <c r="Q102" s="314"/>
      <c r="R102" s="314"/>
      <c r="S102" s="314"/>
      <c r="T102" s="314"/>
      <c r="U102" s="314"/>
      <c r="V102" s="314"/>
      <c r="W102" s="314"/>
      <c r="X102" s="314"/>
      <c r="Y102" s="314"/>
      <c r="Z102" s="314"/>
      <c r="AA102" s="314"/>
      <c r="AB102" s="314"/>
      <c r="AC102" s="314"/>
      <c r="AD102" s="314"/>
      <c r="AE102" s="314"/>
      <c r="AF102" s="314"/>
      <c r="AG102" s="280">
        <f>'7 - SO 07 - Objekt č. 1'!J30</f>
        <v>0</v>
      </c>
      <c r="AH102" s="281"/>
      <c r="AI102" s="281"/>
      <c r="AJ102" s="281"/>
      <c r="AK102" s="281"/>
      <c r="AL102" s="281"/>
      <c r="AM102" s="281"/>
      <c r="AN102" s="280">
        <f t="shared" si="0"/>
        <v>0</v>
      </c>
      <c r="AO102" s="281"/>
      <c r="AP102" s="281"/>
      <c r="AQ102" s="98" t="s">
        <v>82</v>
      </c>
      <c r="AR102" s="99"/>
      <c r="AS102" s="100">
        <v>0</v>
      </c>
      <c r="AT102" s="101">
        <f t="shared" si="1"/>
        <v>0</v>
      </c>
      <c r="AU102" s="102">
        <f>'7 - SO 07 - Objekt č. 1'!P122</f>
        <v>0</v>
      </c>
      <c r="AV102" s="101">
        <f>'7 - SO 07 - Objekt č. 1'!J33</f>
        <v>0</v>
      </c>
      <c r="AW102" s="101">
        <f>'7 - SO 07 - Objekt č. 1'!J34</f>
        <v>0</v>
      </c>
      <c r="AX102" s="101">
        <f>'7 - SO 07 - Objekt č. 1'!J35</f>
        <v>0</v>
      </c>
      <c r="AY102" s="101">
        <f>'7 - SO 07 - Objekt č. 1'!J36</f>
        <v>0</v>
      </c>
      <c r="AZ102" s="101">
        <f>'7 - SO 07 - Objekt č. 1'!F33</f>
        <v>0</v>
      </c>
      <c r="BA102" s="101">
        <f>'7 - SO 07 - Objekt č. 1'!F34</f>
        <v>0</v>
      </c>
      <c r="BB102" s="101">
        <f>'7 - SO 07 - Objekt č. 1'!F35</f>
        <v>0</v>
      </c>
      <c r="BC102" s="101">
        <f>'7 - SO 07 - Objekt č. 1'!F36</f>
        <v>0</v>
      </c>
      <c r="BD102" s="103">
        <f>'7 - SO 07 - Objekt č. 1'!F37</f>
        <v>0</v>
      </c>
      <c r="BT102" s="104" t="s">
        <v>83</v>
      </c>
      <c r="BV102" s="104" t="s">
        <v>78</v>
      </c>
      <c r="BW102" s="104" t="s">
        <v>104</v>
      </c>
      <c r="BX102" s="104" t="s">
        <v>5</v>
      </c>
      <c r="CL102" s="104" t="s">
        <v>1</v>
      </c>
      <c r="CM102" s="104" t="s">
        <v>85</v>
      </c>
    </row>
    <row r="103" spans="1:91" s="7" customFormat="1" ht="16.5" customHeight="1">
      <c r="A103" s="94" t="s">
        <v>80</v>
      </c>
      <c r="B103" s="95"/>
      <c r="C103" s="96"/>
      <c r="D103" s="314" t="s">
        <v>105</v>
      </c>
      <c r="E103" s="314"/>
      <c r="F103" s="314"/>
      <c r="G103" s="314"/>
      <c r="H103" s="314"/>
      <c r="I103" s="97"/>
      <c r="J103" s="314" t="s">
        <v>106</v>
      </c>
      <c r="K103" s="314"/>
      <c r="L103" s="314"/>
      <c r="M103" s="314"/>
      <c r="N103" s="314"/>
      <c r="O103" s="314"/>
      <c r="P103" s="314"/>
      <c r="Q103" s="314"/>
      <c r="R103" s="314"/>
      <c r="S103" s="314"/>
      <c r="T103" s="314"/>
      <c r="U103" s="314"/>
      <c r="V103" s="314"/>
      <c r="W103" s="314"/>
      <c r="X103" s="314"/>
      <c r="Y103" s="314"/>
      <c r="Z103" s="314"/>
      <c r="AA103" s="314"/>
      <c r="AB103" s="314"/>
      <c r="AC103" s="314"/>
      <c r="AD103" s="314"/>
      <c r="AE103" s="314"/>
      <c r="AF103" s="314"/>
      <c r="AG103" s="280">
        <f>'8 - SO 08 - Objekt č. 2'!J30</f>
        <v>0</v>
      </c>
      <c r="AH103" s="281"/>
      <c r="AI103" s="281"/>
      <c r="AJ103" s="281"/>
      <c r="AK103" s="281"/>
      <c r="AL103" s="281"/>
      <c r="AM103" s="281"/>
      <c r="AN103" s="280">
        <f t="shared" si="0"/>
        <v>0</v>
      </c>
      <c r="AO103" s="281"/>
      <c r="AP103" s="281"/>
      <c r="AQ103" s="98" t="s">
        <v>82</v>
      </c>
      <c r="AR103" s="99"/>
      <c r="AS103" s="100">
        <v>0</v>
      </c>
      <c r="AT103" s="101">
        <f t="shared" si="1"/>
        <v>0</v>
      </c>
      <c r="AU103" s="102">
        <f>'8 - SO 08 - Objekt č. 2'!P122</f>
        <v>0</v>
      </c>
      <c r="AV103" s="101">
        <f>'8 - SO 08 - Objekt č. 2'!J33</f>
        <v>0</v>
      </c>
      <c r="AW103" s="101">
        <f>'8 - SO 08 - Objekt č. 2'!J34</f>
        <v>0</v>
      </c>
      <c r="AX103" s="101">
        <f>'8 - SO 08 - Objekt č. 2'!J35</f>
        <v>0</v>
      </c>
      <c r="AY103" s="101">
        <f>'8 - SO 08 - Objekt č. 2'!J36</f>
        <v>0</v>
      </c>
      <c r="AZ103" s="101">
        <f>'8 - SO 08 - Objekt č. 2'!F33</f>
        <v>0</v>
      </c>
      <c r="BA103" s="101">
        <f>'8 - SO 08 - Objekt č. 2'!F34</f>
        <v>0</v>
      </c>
      <c r="BB103" s="101">
        <f>'8 - SO 08 - Objekt č. 2'!F35</f>
        <v>0</v>
      </c>
      <c r="BC103" s="101">
        <f>'8 - SO 08 - Objekt č. 2'!F36</f>
        <v>0</v>
      </c>
      <c r="BD103" s="103">
        <f>'8 - SO 08 - Objekt č. 2'!F37</f>
        <v>0</v>
      </c>
      <c r="BT103" s="104" t="s">
        <v>83</v>
      </c>
      <c r="BV103" s="104" t="s">
        <v>78</v>
      </c>
      <c r="BW103" s="104" t="s">
        <v>107</v>
      </c>
      <c r="BX103" s="104" t="s">
        <v>5</v>
      </c>
      <c r="CL103" s="104" t="s">
        <v>1</v>
      </c>
      <c r="CM103" s="104" t="s">
        <v>85</v>
      </c>
    </row>
    <row r="104" spans="1:91" s="7" customFormat="1" ht="16.5" customHeight="1">
      <c r="A104" s="94" t="s">
        <v>80</v>
      </c>
      <c r="B104" s="95"/>
      <c r="C104" s="96"/>
      <c r="D104" s="314" t="s">
        <v>108</v>
      </c>
      <c r="E104" s="314"/>
      <c r="F104" s="314"/>
      <c r="G104" s="314"/>
      <c r="H104" s="314"/>
      <c r="I104" s="97"/>
      <c r="J104" s="314" t="s">
        <v>109</v>
      </c>
      <c r="K104" s="314"/>
      <c r="L104" s="314"/>
      <c r="M104" s="314"/>
      <c r="N104" s="314"/>
      <c r="O104" s="314"/>
      <c r="P104" s="314"/>
      <c r="Q104" s="314"/>
      <c r="R104" s="314"/>
      <c r="S104" s="314"/>
      <c r="T104" s="314"/>
      <c r="U104" s="314"/>
      <c r="V104" s="314"/>
      <c r="W104" s="314"/>
      <c r="X104" s="314"/>
      <c r="Y104" s="314"/>
      <c r="Z104" s="314"/>
      <c r="AA104" s="314"/>
      <c r="AB104" s="314"/>
      <c r="AC104" s="314"/>
      <c r="AD104" s="314"/>
      <c r="AE104" s="314"/>
      <c r="AF104" s="314"/>
      <c r="AG104" s="280">
        <f>'9 - SO 09 - Oplocení'!J30</f>
        <v>0</v>
      </c>
      <c r="AH104" s="281"/>
      <c r="AI104" s="281"/>
      <c r="AJ104" s="281"/>
      <c r="AK104" s="281"/>
      <c r="AL104" s="281"/>
      <c r="AM104" s="281"/>
      <c r="AN104" s="280">
        <f t="shared" si="0"/>
        <v>0</v>
      </c>
      <c r="AO104" s="281"/>
      <c r="AP104" s="281"/>
      <c r="AQ104" s="98" t="s">
        <v>82</v>
      </c>
      <c r="AR104" s="99"/>
      <c r="AS104" s="100">
        <v>0</v>
      </c>
      <c r="AT104" s="101">
        <f t="shared" si="1"/>
        <v>0</v>
      </c>
      <c r="AU104" s="102">
        <f>'9 - SO 09 - Oplocení'!P120</f>
        <v>0</v>
      </c>
      <c r="AV104" s="101">
        <f>'9 - SO 09 - Oplocení'!J33</f>
        <v>0</v>
      </c>
      <c r="AW104" s="101">
        <f>'9 - SO 09 - Oplocení'!J34</f>
        <v>0</v>
      </c>
      <c r="AX104" s="101">
        <f>'9 - SO 09 - Oplocení'!J35</f>
        <v>0</v>
      </c>
      <c r="AY104" s="101">
        <f>'9 - SO 09 - Oplocení'!J36</f>
        <v>0</v>
      </c>
      <c r="AZ104" s="101">
        <f>'9 - SO 09 - Oplocení'!F33</f>
        <v>0</v>
      </c>
      <c r="BA104" s="101">
        <f>'9 - SO 09 - Oplocení'!F34</f>
        <v>0</v>
      </c>
      <c r="BB104" s="101">
        <f>'9 - SO 09 - Oplocení'!F35</f>
        <v>0</v>
      </c>
      <c r="BC104" s="101">
        <f>'9 - SO 09 - Oplocení'!F36</f>
        <v>0</v>
      </c>
      <c r="BD104" s="103">
        <f>'9 - SO 09 - Oplocení'!F37</f>
        <v>0</v>
      </c>
      <c r="BT104" s="104" t="s">
        <v>83</v>
      </c>
      <c r="BV104" s="104" t="s">
        <v>78</v>
      </c>
      <c r="BW104" s="104" t="s">
        <v>110</v>
      </c>
      <c r="BX104" s="104" t="s">
        <v>5</v>
      </c>
      <c r="CL104" s="104" t="s">
        <v>1</v>
      </c>
      <c r="CM104" s="104" t="s">
        <v>85</v>
      </c>
    </row>
    <row r="105" spans="1:91" s="7" customFormat="1" ht="16.5" customHeight="1">
      <c r="A105" s="94" t="s">
        <v>80</v>
      </c>
      <c r="B105" s="95"/>
      <c r="C105" s="96"/>
      <c r="D105" s="314" t="s">
        <v>111</v>
      </c>
      <c r="E105" s="314"/>
      <c r="F105" s="314"/>
      <c r="G105" s="314"/>
      <c r="H105" s="314"/>
      <c r="I105" s="97"/>
      <c r="J105" s="314" t="s">
        <v>112</v>
      </c>
      <c r="K105" s="314"/>
      <c r="L105" s="314"/>
      <c r="M105" s="314"/>
      <c r="N105" s="314"/>
      <c r="O105" s="314"/>
      <c r="P105" s="314"/>
      <c r="Q105" s="314"/>
      <c r="R105" s="314"/>
      <c r="S105" s="314"/>
      <c r="T105" s="314"/>
      <c r="U105" s="314"/>
      <c r="V105" s="314"/>
      <c r="W105" s="314"/>
      <c r="X105" s="314"/>
      <c r="Y105" s="314"/>
      <c r="Z105" s="314"/>
      <c r="AA105" s="314"/>
      <c r="AB105" s="314"/>
      <c r="AC105" s="314"/>
      <c r="AD105" s="314"/>
      <c r="AE105" s="314"/>
      <c r="AF105" s="314"/>
      <c r="AG105" s="280">
        <f>'10 - SO 10 - Areálové zpě...'!J30</f>
        <v>0</v>
      </c>
      <c r="AH105" s="281"/>
      <c r="AI105" s="281"/>
      <c r="AJ105" s="281"/>
      <c r="AK105" s="281"/>
      <c r="AL105" s="281"/>
      <c r="AM105" s="281"/>
      <c r="AN105" s="280">
        <f t="shared" si="0"/>
        <v>0</v>
      </c>
      <c r="AO105" s="281"/>
      <c r="AP105" s="281"/>
      <c r="AQ105" s="98" t="s">
        <v>82</v>
      </c>
      <c r="AR105" s="99"/>
      <c r="AS105" s="100">
        <v>0</v>
      </c>
      <c r="AT105" s="101">
        <f t="shared" si="1"/>
        <v>0</v>
      </c>
      <c r="AU105" s="102">
        <f>'10 - SO 10 - Areálové zpě...'!P119</f>
        <v>0</v>
      </c>
      <c r="AV105" s="101">
        <f>'10 - SO 10 - Areálové zpě...'!J33</f>
        <v>0</v>
      </c>
      <c r="AW105" s="101">
        <f>'10 - SO 10 - Areálové zpě...'!J34</f>
        <v>0</v>
      </c>
      <c r="AX105" s="101">
        <f>'10 - SO 10 - Areálové zpě...'!J35</f>
        <v>0</v>
      </c>
      <c r="AY105" s="101">
        <f>'10 - SO 10 - Areálové zpě...'!J36</f>
        <v>0</v>
      </c>
      <c r="AZ105" s="101">
        <f>'10 - SO 10 - Areálové zpě...'!F33</f>
        <v>0</v>
      </c>
      <c r="BA105" s="101">
        <f>'10 - SO 10 - Areálové zpě...'!F34</f>
        <v>0</v>
      </c>
      <c r="BB105" s="101">
        <f>'10 - SO 10 - Areálové zpě...'!F35</f>
        <v>0</v>
      </c>
      <c r="BC105" s="101">
        <f>'10 - SO 10 - Areálové zpě...'!F36</f>
        <v>0</v>
      </c>
      <c r="BD105" s="103">
        <f>'10 - SO 10 - Areálové zpě...'!F37</f>
        <v>0</v>
      </c>
      <c r="BT105" s="104" t="s">
        <v>83</v>
      </c>
      <c r="BV105" s="104" t="s">
        <v>78</v>
      </c>
      <c r="BW105" s="104" t="s">
        <v>113</v>
      </c>
      <c r="BX105" s="104" t="s">
        <v>5</v>
      </c>
      <c r="CL105" s="104" t="s">
        <v>1</v>
      </c>
      <c r="CM105" s="104" t="s">
        <v>85</v>
      </c>
    </row>
    <row r="106" spans="1:91" s="7" customFormat="1" ht="24.75" customHeight="1">
      <c r="A106" s="94" t="s">
        <v>80</v>
      </c>
      <c r="B106" s="95"/>
      <c r="C106" s="96"/>
      <c r="D106" s="314" t="s">
        <v>114</v>
      </c>
      <c r="E106" s="314"/>
      <c r="F106" s="314"/>
      <c r="G106" s="314"/>
      <c r="H106" s="314"/>
      <c r="I106" s="97"/>
      <c r="J106" s="314" t="s">
        <v>115</v>
      </c>
      <c r="K106" s="314"/>
      <c r="L106" s="314"/>
      <c r="M106" s="314"/>
      <c r="N106" s="314"/>
      <c r="O106" s="314"/>
      <c r="P106" s="314"/>
      <c r="Q106" s="314"/>
      <c r="R106" s="314"/>
      <c r="S106" s="314"/>
      <c r="T106" s="314"/>
      <c r="U106" s="314"/>
      <c r="V106" s="314"/>
      <c r="W106" s="314"/>
      <c r="X106" s="314"/>
      <c r="Y106" s="314"/>
      <c r="Z106" s="314"/>
      <c r="AA106" s="314"/>
      <c r="AB106" s="314"/>
      <c r="AC106" s="314"/>
      <c r="AD106" s="314"/>
      <c r="AE106" s="314"/>
      <c r="AF106" s="314"/>
      <c r="AG106" s="280">
        <f>'11 - SO 11 - Areálové roz...'!J30</f>
        <v>0</v>
      </c>
      <c r="AH106" s="281"/>
      <c r="AI106" s="281"/>
      <c r="AJ106" s="281"/>
      <c r="AK106" s="281"/>
      <c r="AL106" s="281"/>
      <c r="AM106" s="281"/>
      <c r="AN106" s="280">
        <f t="shared" si="0"/>
        <v>0</v>
      </c>
      <c r="AO106" s="281"/>
      <c r="AP106" s="281"/>
      <c r="AQ106" s="98" t="s">
        <v>82</v>
      </c>
      <c r="AR106" s="99"/>
      <c r="AS106" s="100">
        <v>0</v>
      </c>
      <c r="AT106" s="101">
        <f t="shared" si="1"/>
        <v>0</v>
      </c>
      <c r="AU106" s="102">
        <f>'11 - SO 11 - Areálové roz...'!P125</f>
        <v>0</v>
      </c>
      <c r="AV106" s="101">
        <f>'11 - SO 11 - Areálové roz...'!J33</f>
        <v>0</v>
      </c>
      <c r="AW106" s="101">
        <f>'11 - SO 11 - Areálové roz...'!J34</f>
        <v>0</v>
      </c>
      <c r="AX106" s="101">
        <f>'11 - SO 11 - Areálové roz...'!J35</f>
        <v>0</v>
      </c>
      <c r="AY106" s="101">
        <f>'11 - SO 11 - Areálové roz...'!J36</f>
        <v>0</v>
      </c>
      <c r="AZ106" s="101">
        <f>'11 - SO 11 - Areálové roz...'!F33</f>
        <v>0</v>
      </c>
      <c r="BA106" s="101">
        <f>'11 - SO 11 - Areálové roz...'!F34</f>
        <v>0</v>
      </c>
      <c r="BB106" s="101">
        <f>'11 - SO 11 - Areálové roz...'!F35</f>
        <v>0</v>
      </c>
      <c r="BC106" s="101">
        <f>'11 - SO 11 - Areálové roz...'!F36</f>
        <v>0</v>
      </c>
      <c r="BD106" s="103">
        <f>'11 - SO 11 - Areálové roz...'!F37</f>
        <v>0</v>
      </c>
      <c r="BT106" s="104" t="s">
        <v>83</v>
      </c>
      <c r="BV106" s="104" t="s">
        <v>78</v>
      </c>
      <c r="BW106" s="104" t="s">
        <v>116</v>
      </c>
      <c r="BX106" s="104" t="s">
        <v>5</v>
      </c>
      <c r="CL106" s="104" t="s">
        <v>1</v>
      </c>
      <c r="CM106" s="104" t="s">
        <v>85</v>
      </c>
    </row>
    <row r="107" spans="1:91" s="7" customFormat="1" ht="16.5" customHeight="1">
      <c r="A107" s="94" t="s">
        <v>80</v>
      </c>
      <c r="B107" s="95"/>
      <c r="C107" s="96"/>
      <c r="D107" s="314" t="s">
        <v>117</v>
      </c>
      <c r="E107" s="314"/>
      <c r="F107" s="314"/>
      <c r="G107" s="314"/>
      <c r="H107" s="314"/>
      <c r="I107" s="97"/>
      <c r="J107" s="314" t="s">
        <v>118</v>
      </c>
      <c r="K107" s="314"/>
      <c r="L107" s="314"/>
      <c r="M107" s="314"/>
      <c r="N107" s="314"/>
      <c r="O107" s="314"/>
      <c r="P107" s="314"/>
      <c r="Q107" s="314"/>
      <c r="R107" s="314"/>
      <c r="S107" s="314"/>
      <c r="T107" s="314"/>
      <c r="U107" s="314"/>
      <c r="V107" s="314"/>
      <c r="W107" s="314"/>
      <c r="X107" s="314"/>
      <c r="Y107" s="314"/>
      <c r="Z107" s="314"/>
      <c r="AA107" s="314"/>
      <c r="AB107" s="314"/>
      <c r="AC107" s="314"/>
      <c r="AD107" s="314"/>
      <c r="AE107" s="314"/>
      <c r="AF107" s="314"/>
      <c r="AG107" s="280">
        <f>'12 - SO 12 - Ostatní objekty'!J30</f>
        <v>0</v>
      </c>
      <c r="AH107" s="281"/>
      <c r="AI107" s="281"/>
      <c r="AJ107" s="281"/>
      <c r="AK107" s="281"/>
      <c r="AL107" s="281"/>
      <c r="AM107" s="281"/>
      <c r="AN107" s="280">
        <f t="shared" si="0"/>
        <v>0</v>
      </c>
      <c r="AO107" s="281"/>
      <c r="AP107" s="281"/>
      <c r="AQ107" s="98" t="s">
        <v>82</v>
      </c>
      <c r="AR107" s="99"/>
      <c r="AS107" s="100">
        <v>0</v>
      </c>
      <c r="AT107" s="101">
        <f t="shared" si="1"/>
        <v>0</v>
      </c>
      <c r="AU107" s="102">
        <f>'12 - SO 12 - Ostatní objekty'!P120</f>
        <v>0</v>
      </c>
      <c r="AV107" s="101">
        <f>'12 - SO 12 - Ostatní objekty'!J33</f>
        <v>0</v>
      </c>
      <c r="AW107" s="101">
        <f>'12 - SO 12 - Ostatní objekty'!J34</f>
        <v>0</v>
      </c>
      <c r="AX107" s="101">
        <f>'12 - SO 12 - Ostatní objekty'!J35</f>
        <v>0</v>
      </c>
      <c r="AY107" s="101">
        <f>'12 - SO 12 - Ostatní objekty'!J36</f>
        <v>0</v>
      </c>
      <c r="AZ107" s="101">
        <f>'12 - SO 12 - Ostatní objekty'!F33</f>
        <v>0</v>
      </c>
      <c r="BA107" s="101">
        <f>'12 - SO 12 - Ostatní objekty'!F34</f>
        <v>0</v>
      </c>
      <c r="BB107" s="101">
        <f>'12 - SO 12 - Ostatní objekty'!F35</f>
        <v>0</v>
      </c>
      <c r="BC107" s="101">
        <f>'12 - SO 12 - Ostatní objekty'!F36</f>
        <v>0</v>
      </c>
      <c r="BD107" s="103">
        <f>'12 - SO 12 - Ostatní objekty'!F37</f>
        <v>0</v>
      </c>
      <c r="BT107" s="104" t="s">
        <v>83</v>
      </c>
      <c r="BV107" s="104" t="s">
        <v>78</v>
      </c>
      <c r="BW107" s="104" t="s">
        <v>119</v>
      </c>
      <c r="BX107" s="104" t="s">
        <v>5</v>
      </c>
      <c r="CL107" s="104" t="s">
        <v>1</v>
      </c>
      <c r="CM107" s="104" t="s">
        <v>85</v>
      </c>
    </row>
    <row r="108" spans="1:91" s="7" customFormat="1" ht="16.5" customHeight="1">
      <c r="A108" s="94" t="s">
        <v>80</v>
      </c>
      <c r="B108" s="95"/>
      <c r="C108" s="96"/>
      <c r="D108" s="314" t="s">
        <v>120</v>
      </c>
      <c r="E108" s="314"/>
      <c r="F108" s="314"/>
      <c r="G108" s="314"/>
      <c r="H108" s="314"/>
      <c r="I108" s="97"/>
      <c r="J108" s="314" t="s">
        <v>121</v>
      </c>
      <c r="K108" s="314"/>
      <c r="L108" s="314"/>
      <c r="M108" s="314"/>
      <c r="N108" s="314"/>
      <c r="O108" s="314"/>
      <c r="P108" s="314"/>
      <c r="Q108" s="314"/>
      <c r="R108" s="314"/>
      <c r="S108" s="314"/>
      <c r="T108" s="314"/>
      <c r="U108" s="314"/>
      <c r="V108" s="314"/>
      <c r="W108" s="314"/>
      <c r="X108" s="314"/>
      <c r="Y108" s="314"/>
      <c r="Z108" s="314"/>
      <c r="AA108" s="314"/>
      <c r="AB108" s="314"/>
      <c r="AC108" s="314"/>
      <c r="AD108" s="314"/>
      <c r="AE108" s="314"/>
      <c r="AF108" s="314"/>
      <c r="AG108" s="280">
        <f>'13 - SO 13 - Kácení dřevin'!J30</f>
        <v>0</v>
      </c>
      <c r="AH108" s="281"/>
      <c r="AI108" s="281"/>
      <c r="AJ108" s="281"/>
      <c r="AK108" s="281"/>
      <c r="AL108" s="281"/>
      <c r="AM108" s="281"/>
      <c r="AN108" s="280">
        <f t="shared" si="0"/>
        <v>0</v>
      </c>
      <c r="AO108" s="281"/>
      <c r="AP108" s="281"/>
      <c r="AQ108" s="98" t="s">
        <v>82</v>
      </c>
      <c r="AR108" s="99"/>
      <c r="AS108" s="105">
        <v>0</v>
      </c>
      <c r="AT108" s="106">
        <f t="shared" si="1"/>
        <v>0</v>
      </c>
      <c r="AU108" s="107">
        <f>'13 - SO 13 - Kácení dřevin'!P118</f>
        <v>0</v>
      </c>
      <c r="AV108" s="106">
        <f>'13 - SO 13 - Kácení dřevin'!J33</f>
        <v>0</v>
      </c>
      <c r="AW108" s="106">
        <f>'13 - SO 13 - Kácení dřevin'!J34</f>
        <v>0</v>
      </c>
      <c r="AX108" s="106">
        <f>'13 - SO 13 - Kácení dřevin'!J35</f>
        <v>0</v>
      </c>
      <c r="AY108" s="106">
        <f>'13 - SO 13 - Kácení dřevin'!J36</f>
        <v>0</v>
      </c>
      <c r="AZ108" s="106">
        <f>'13 - SO 13 - Kácení dřevin'!F33</f>
        <v>0</v>
      </c>
      <c r="BA108" s="106">
        <f>'13 - SO 13 - Kácení dřevin'!F34</f>
        <v>0</v>
      </c>
      <c r="BB108" s="106">
        <f>'13 - SO 13 - Kácení dřevin'!F35</f>
        <v>0</v>
      </c>
      <c r="BC108" s="106">
        <f>'13 - SO 13 - Kácení dřevin'!F36</f>
        <v>0</v>
      </c>
      <c r="BD108" s="108">
        <f>'13 - SO 13 - Kácení dřevin'!F37</f>
        <v>0</v>
      </c>
      <c r="BT108" s="104" t="s">
        <v>83</v>
      </c>
      <c r="BV108" s="104" t="s">
        <v>78</v>
      </c>
      <c r="BW108" s="104" t="s">
        <v>122</v>
      </c>
      <c r="BX108" s="104" t="s">
        <v>5</v>
      </c>
      <c r="CL108" s="104" t="s">
        <v>1</v>
      </c>
      <c r="CM108" s="104" t="s">
        <v>85</v>
      </c>
    </row>
    <row r="109" spans="1:91" s="2" customFormat="1" ht="30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40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9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40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</sheetData>
  <sheetProtection algorithmName="SHA-512" hashValue="4ssui5ZKEyip4o3/Ro2cUpOCHokvBmKYpb0/qhw/aQQrHqVRCWkisM68aY/tBtN4jA7GLSZ56u5YUZfIt2afBQ==" saltValue="CA9GIfVvF+2a7GfJVFxQDjHsOWx5jaU6reoDDnIkyIYnk+exhMXp9llY3zp041MFswLZS3WYmvr8OXHPHY+6qQ==" spinCount="100000" sheet="1" objects="1" scenarios="1" formatColumns="0" formatRows="0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96:AF96"/>
    <mergeCell ref="J95:AF95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7:H107"/>
    <mergeCell ref="J107:AF107"/>
    <mergeCell ref="D108:H108"/>
    <mergeCell ref="J108:AF108"/>
    <mergeCell ref="AG94:AM94"/>
    <mergeCell ref="AG104:AM104"/>
    <mergeCell ref="D104:H104"/>
    <mergeCell ref="J104:AF10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0 - Ostatní a vedlejší ná...'!C2" display="/"/>
    <hyperlink ref="A96" location="'1 - SO 01 - Betonová hala'!C2" display="/"/>
    <hyperlink ref="A97" location="'2 - SO 02 - Ocelová hala'!C2" display="/"/>
    <hyperlink ref="A98" location="'3 - SO 03 - Hala s přístavky'!C2" display="/"/>
    <hyperlink ref="A99" location="'4 - SO 04 - Vrátnice'!C2" display="/"/>
    <hyperlink ref="A100" location="'5 - SO 05 - Sedimentační ...'!C2" display="/"/>
    <hyperlink ref="A101" location="'6 - SO 06 - Sedimentační ...'!C2" display="/"/>
    <hyperlink ref="A102" location="'7 - SO 07 - Objekt č. 1'!C2" display="/"/>
    <hyperlink ref="A103" location="'8 - SO 08 - Objekt č. 2'!C2" display="/"/>
    <hyperlink ref="A104" location="'9 - SO 09 - Oplocení'!C2" display="/"/>
    <hyperlink ref="A105" location="'10 - SO 10 - Areálové zpě...'!C2" display="/"/>
    <hyperlink ref="A106" location="'11 - SO 11 - Areálové roz...'!C2" display="/"/>
    <hyperlink ref="A107" location="'12 - SO 12 - Ostatní objekty'!C2" display="/"/>
    <hyperlink ref="A108" location="'13 - SO 13 - Kácení dřevi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125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ROUND((SUM(BE118:BE157)),  2)</f>
        <v>0</v>
      </c>
      <c r="G33" s="35"/>
      <c r="H33" s="35"/>
      <c r="I33" s="125">
        <v>0.21</v>
      </c>
      <c r="J33" s="124">
        <f>ROUND(((SUM(BE118:BE157))*I33),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ROUND((SUM(BF118:BF157)),  2)</f>
        <v>0</v>
      </c>
      <c r="G34" s="35"/>
      <c r="H34" s="35"/>
      <c r="I34" s="125">
        <v>0.15</v>
      </c>
      <c r="J34" s="124">
        <f>ROUND(((SUM(BF118:BF157))*I34),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ROUND((SUM(BG118:BG157)),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ROUND((SUM(BH118:BH157)),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ROUND((SUM(BI118:BI157)),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0 - Ostatní a vedlejší náklady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131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9" customFormat="1" ht="24.95" customHeight="1">
      <c r="B98" s="148"/>
      <c r="C98" s="149"/>
      <c r="D98" s="150" t="s">
        <v>132</v>
      </c>
      <c r="E98" s="151"/>
      <c r="F98" s="151"/>
      <c r="G98" s="151"/>
      <c r="H98" s="151"/>
      <c r="I98" s="151"/>
      <c r="J98" s="152">
        <f>J128</f>
        <v>0</v>
      </c>
      <c r="K98" s="149"/>
      <c r="L98" s="153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133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2" t="str">
        <f>E7</f>
        <v>Demolice objektů bývalých vojen. garáží - PD</v>
      </c>
      <c r="F108" s="323"/>
      <c r="G108" s="323"/>
      <c r="H108" s="323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124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16" t="str">
        <f>E9</f>
        <v>0 - Ostatní a vedlejší náklady</v>
      </c>
      <c r="F110" s="321"/>
      <c r="G110" s="321"/>
      <c r="H110" s="321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>Krnov</v>
      </c>
      <c r="G112" s="37"/>
      <c r="H112" s="37"/>
      <c r="I112" s="30" t="s">
        <v>22</v>
      </c>
      <c r="J112" s="67" t="str">
        <f>IF(J12="","",J12)</f>
        <v>20. 8. 2021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>Město Krnov</v>
      </c>
      <c r="G114" s="37"/>
      <c r="H114" s="37"/>
      <c r="I114" s="30" t="s">
        <v>30</v>
      </c>
      <c r="J114" s="33" t="str">
        <f>E21</f>
        <v>Projekt 2010, s.r.o.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28</v>
      </c>
      <c r="D115" s="37"/>
      <c r="E115" s="37"/>
      <c r="F115" s="28" t="str">
        <f>IF(E18="","",E18)</f>
        <v>Vyplň údaj</v>
      </c>
      <c r="G115" s="37"/>
      <c r="H115" s="37"/>
      <c r="I115" s="30" t="s">
        <v>33</v>
      </c>
      <c r="J115" s="33" t="str">
        <f>E24</f>
        <v>Jakub Nevyjel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0" customFormat="1" ht="29.25" customHeight="1">
      <c r="A117" s="154"/>
      <c r="B117" s="155"/>
      <c r="C117" s="156" t="s">
        <v>134</v>
      </c>
      <c r="D117" s="157" t="s">
        <v>61</v>
      </c>
      <c r="E117" s="157" t="s">
        <v>57</v>
      </c>
      <c r="F117" s="157" t="s">
        <v>58</v>
      </c>
      <c r="G117" s="157" t="s">
        <v>135</v>
      </c>
      <c r="H117" s="157" t="s">
        <v>136</v>
      </c>
      <c r="I117" s="157" t="s">
        <v>137</v>
      </c>
      <c r="J117" s="158" t="s">
        <v>128</v>
      </c>
      <c r="K117" s="159" t="s">
        <v>138</v>
      </c>
      <c r="L117" s="160"/>
      <c r="M117" s="76" t="s">
        <v>1</v>
      </c>
      <c r="N117" s="77" t="s">
        <v>40</v>
      </c>
      <c r="O117" s="77" t="s">
        <v>139</v>
      </c>
      <c r="P117" s="77" t="s">
        <v>140</v>
      </c>
      <c r="Q117" s="77" t="s">
        <v>141</v>
      </c>
      <c r="R117" s="77" t="s">
        <v>142</v>
      </c>
      <c r="S117" s="77" t="s">
        <v>143</v>
      </c>
      <c r="T117" s="78" t="s">
        <v>144</v>
      </c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</row>
    <row r="118" spans="1:65" s="2" customFormat="1" ht="22.9" customHeight="1">
      <c r="A118" s="35"/>
      <c r="B118" s="36"/>
      <c r="C118" s="83" t="s">
        <v>145</v>
      </c>
      <c r="D118" s="37"/>
      <c r="E118" s="37"/>
      <c r="F118" s="37"/>
      <c r="G118" s="37"/>
      <c r="H118" s="37"/>
      <c r="I118" s="37"/>
      <c r="J118" s="161">
        <f>BK118</f>
        <v>0</v>
      </c>
      <c r="K118" s="37"/>
      <c r="L118" s="40"/>
      <c r="M118" s="79"/>
      <c r="N118" s="162"/>
      <c r="O118" s="80"/>
      <c r="P118" s="163">
        <f>P119+P128</f>
        <v>0</v>
      </c>
      <c r="Q118" s="80"/>
      <c r="R118" s="163">
        <f>R119+R128</f>
        <v>0</v>
      </c>
      <c r="S118" s="80"/>
      <c r="T118" s="164">
        <f>T119+T128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75</v>
      </c>
      <c r="AU118" s="18" t="s">
        <v>130</v>
      </c>
      <c r="BK118" s="165">
        <f>BK119+BK128</f>
        <v>0</v>
      </c>
    </row>
    <row r="119" spans="1:65" s="11" customFormat="1" ht="25.9" customHeight="1">
      <c r="B119" s="166"/>
      <c r="C119" s="167"/>
      <c r="D119" s="168" t="s">
        <v>75</v>
      </c>
      <c r="E119" s="169" t="s">
        <v>146</v>
      </c>
      <c r="F119" s="169" t="s">
        <v>147</v>
      </c>
      <c r="G119" s="167"/>
      <c r="H119" s="167"/>
      <c r="I119" s="170"/>
      <c r="J119" s="171">
        <f>BK119</f>
        <v>0</v>
      </c>
      <c r="K119" s="167"/>
      <c r="L119" s="172"/>
      <c r="M119" s="173"/>
      <c r="N119" s="174"/>
      <c r="O119" s="174"/>
      <c r="P119" s="175">
        <f>SUM(P120:P127)</f>
        <v>0</v>
      </c>
      <c r="Q119" s="174"/>
      <c r="R119" s="175">
        <f>SUM(R120:R127)</f>
        <v>0</v>
      </c>
      <c r="S119" s="174"/>
      <c r="T119" s="176">
        <f>SUM(T120:T127)</f>
        <v>0</v>
      </c>
      <c r="AR119" s="177" t="s">
        <v>93</v>
      </c>
      <c r="AT119" s="178" t="s">
        <v>75</v>
      </c>
      <c r="AU119" s="178" t="s">
        <v>76</v>
      </c>
      <c r="AY119" s="177" t="s">
        <v>148</v>
      </c>
      <c r="BK119" s="179">
        <f>SUM(BK120:BK127)</f>
        <v>0</v>
      </c>
    </row>
    <row r="120" spans="1:65" s="2" customFormat="1" ht="21.75" customHeight="1">
      <c r="A120" s="35"/>
      <c r="B120" s="36"/>
      <c r="C120" s="180" t="s">
        <v>83</v>
      </c>
      <c r="D120" s="180" t="s">
        <v>149</v>
      </c>
      <c r="E120" s="181" t="s">
        <v>150</v>
      </c>
      <c r="F120" s="182" t="s">
        <v>151</v>
      </c>
      <c r="G120" s="183" t="s">
        <v>152</v>
      </c>
      <c r="H120" s="184">
        <v>1</v>
      </c>
      <c r="I120" s="185"/>
      <c r="J120" s="186">
        <f>ROUND(I120*H120,2)</f>
        <v>0</v>
      </c>
      <c r="K120" s="187"/>
      <c r="L120" s="40"/>
      <c r="M120" s="188" t="s">
        <v>1</v>
      </c>
      <c r="N120" s="189" t="s">
        <v>41</v>
      </c>
      <c r="O120" s="72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2" t="s">
        <v>153</v>
      </c>
      <c r="AT120" s="192" t="s">
        <v>149</v>
      </c>
      <c r="AU120" s="192" t="s">
        <v>83</v>
      </c>
      <c r="AY120" s="18" t="s">
        <v>148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8" t="s">
        <v>83</v>
      </c>
      <c r="BK120" s="193">
        <f>ROUND(I120*H120,2)</f>
        <v>0</v>
      </c>
      <c r="BL120" s="18" t="s">
        <v>153</v>
      </c>
      <c r="BM120" s="192" t="s">
        <v>154</v>
      </c>
    </row>
    <row r="121" spans="1:65" s="12" customFormat="1">
      <c r="B121" s="194"/>
      <c r="C121" s="195"/>
      <c r="D121" s="196" t="s">
        <v>155</v>
      </c>
      <c r="E121" s="197" t="s">
        <v>1</v>
      </c>
      <c r="F121" s="198" t="s">
        <v>83</v>
      </c>
      <c r="G121" s="195"/>
      <c r="H121" s="199">
        <v>1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155</v>
      </c>
      <c r="AU121" s="205" t="s">
        <v>83</v>
      </c>
      <c r="AV121" s="12" t="s">
        <v>85</v>
      </c>
      <c r="AW121" s="12" t="s">
        <v>32</v>
      </c>
      <c r="AX121" s="12" t="s">
        <v>83</v>
      </c>
      <c r="AY121" s="205" t="s">
        <v>148</v>
      </c>
    </row>
    <row r="122" spans="1:65" s="13" customFormat="1">
      <c r="B122" s="206"/>
      <c r="C122" s="207"/>
      <c r="D122" s="196" t="s">
        <v>155</v>
      </c>
      <c r="E122" s="208" t="s">
        <v>1</v>
      </c>
      <c r="F122" s="209" t="s">
        <v>156</v>
      </c>
      <c r="G122" s="207"/>
      <c r="H122" s="208" t="s">
        <v>1</v>
      </c>
      <c r="I122" s="210"/>
      <c r="J122" s="207"/>
      <c r="K122" s="207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155</v>
      </c>
      <c r="AU122" s="215" t="s">
        <v>83</v>
      </c>
      <c r="AV122" s="13" t="s">
        <v>83</v>
      </c>
      <c r="AW122" s="13" t="s">
        <v>32</v>
      </c>
      <c r="AX122" s="13" t="s">
        <v>76</v>
      </c>
      <c r="AY122" s="215" t="s">
        <v>148</v>
      </c>
    </row>
    <row r="123" spans="1:65" s="13" customFormat="1" ht="33.75">
      <c r="B123" s="206"/>
      <c r="C123" s="207"/>
      <c r="D123" s="196" t="s">
        <v>155</v>
      </c>
      <c r="E123" s="208" t="s">
        <v>1</v>
      </c>
      <c r="F123" s="209" t="s">
        <v>157</v>
      </c>
      <c r="G123" s="207"/>
      <c r="H123" s="208" t="s">
        <v>1</v>
      </c>
      <c r="I123" s="210"/>
      <c r="J123" s="207"/>
      <c r="K123" s="207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155</v>
      </c>
      <c r="AU123" s="215" t="s">
        <v>83</v>
      </c>
      <c r="AV123" s="13" t="s">
        <v>83</v>
      </c>
      <c r="AW123" s="13" t="s">
        <v>32</v>
      </c>
      <c r="AX123" s="13" t="s">
        <v>76</v>
      </c>
      <c r="AY123" s="215" t="s">
        <v>148</v>
      </c>
    </row>
    <row r="124" spans="1:65" s="2" customFormat="1" ht="33" customHeight="1">
      <c r="A124" s="35"/>
      <c r="B124" s="36"/>
      <c r="C124" s="180" t="s">
        <v>85</v>
      </c>
      <c r="D124" s="180" t="s">
        <v>149</v>
      </c>
      <c r="E124" s="181" t="s">
        <v>158</v>
      </c>
      <c r="F124" s="182" t="s">
        <v>159</v>
      </c>
      <c r="G124" s="183" t="s">
        <v>160</v>
      </c>
      <c r="H124" s="184">
        <v>1</v>
      </c>
      <c r="I124" s="185"/>
      <c r="J124" s="186">
        <f>ROUND(I124*H124,2)</f>
        <v>0</v>
      </c>
      <c r="K124" s="187"/>
      <c r="L124" s="40"/>
      <c r="M124" s="188" t="s">
        <v>1</v>
      </c>
      <c r="N124" s="189" t="s">
        <v>41</v>
      </c>
      <c r="O124" s="7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153</v>
      </c>
      <c r="AT124" s="192" t="s">
        <v>149</v>
      </c>
      <c r="AU124" s="192" t="s">
        <v>83</v>
      </c>
      <c r="AY124" s="18" t="s">
        <v>148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83</v>
      </c>
      <c r="BK124" s="193">
        <f>ROUND(I124*H124,2)</f>
        <v>0</v>
      </c>
      <c r="BL124" s="18" t="s">
        <v>153</v>
      </c>
      <c r="BM124" s="192" t="s">
        <v>161</v>
      </c>
    </row>
    <row r="125" spans="1:65" s="2" customFormat="1" ht="21.75" customHeight="1">
      <c r="A125" s="35"/>
      <c r="B125" s="36"/>
      <c r="C125" s="180" t="s">
        <v>90</v>
      </c>
      <c r="D125" s="180" t="s">
        <v>149</v>
      </c>
      <c r="E125" s="181" t="s">
        <v>162</v>
      </c>
      <c r="F125" s="182" t="s">
        <v>163</v>
      </c>
      <c r="G125" s="183" t="s">
        <v>152</v>
      </c>
      <c r="H125" s="184">
        <v>1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153</v>
      </c>
      <c r="AT125" s="192" t="s">
        <v>149</v>
      </c>
      <c r="AU125" s="192" t="s">
        <v>83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153</v>
      </c>
      <c r="BM125" s="192" t="s">
        <v>164</v>
      </c>
    </row>
    <row r="126" spans="1:65" s="2" customFormat="1" ht="16.5" customHeight="1">
      <c r="A126" s="35"/>
      <c r="B126" s="36"/>
      <c r="C126" s="180" t="s">
        <v>93</v>
      </c>
      <c r="D126" s="180" t="s">
        <v>149</v>
      </c>
      <c r="E126" s="181" t="s">
        <v>165</v>
      </c>
      <c r="F126" s="182" t="s">
        <v>166</v>
      </c>
      <c r="G126" s="183" t="s">
        <v>152</v>
      </c>
      <c r="H126" s="184">
        <v>1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153</v>
      </c>
      <c r="AT126" s="192" t="s">
        <v>149</v>
      </c>
      <c r="AU126" s="192" t="s">
        <v>83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153</v>
      </c>
      <c r="BM126" s="192" t="s">
        <v>167</v>
      </c>
    </row>
    <row r="127" spans="1:65" s="2" customFormat="1" ht="21.75" customHeight="1">
      <c r="A127" s="35"/>
      <c r="B127" s="36"/>
      <c r="C127" s="180" t="s">
        <v>96</v>
      </c>
      <c r="D127" s="180" t="s">
        <v>149</v>
      </c>
      <c r="E127" s="181" t="s">
        <v>168</v>
      </c>
      <c r="F127" s="182" t="s">
        <v>169</v>
      </c>
      <c r="G127" s="183" t="s">
        <v>152</v>
      </c>
      <c r="H127" s="184">
        <v>1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153</v>
      </c>
      <c r="AT127" s="192" t="s">
        <v>149</v>
      </c>
      <c r="AU127" s="192" t="s">
        <v>83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153</v>
      </c>
      <c r="BM127" s="192" t="s">
        <v>170</v>
      </c>
    </row>
    <row r="128" spans="1:65" s="11" customFormat="1" ht="25.9" customHeight="1">
      <c r="B128" s="166"/>
      <c r="C128" s="167"/>
      <c r="D128" s="168" t="s">
        <v>75</v>
      </c>
      <c r="E128" s="169" t="s">
        <v>171</v>
      </c>
      <c r="F128" s="169" t="s">
        <v>172</v>
      </c>
      <c r="G128" s="167"/>
      <c r="H128" s="167"/>
      <c r="I128" s="170"/>
      <c r="J128" s="171">
        <f>BK128</f>
        <v>0</v>
      </c>
      <c r="K128" s="167"/>
      <c r="L128" s="172"/>
      <c r="M128" s="173"/>
      <c r="N128" s="174"/>
      <c r="O128" s="174"/>
      <c r="P128" s="175">
        <f>SUM(P129:P157)</f>
        <v>0</v>
      </c>
      <c r="Q128" s="174"/>
      <c r="R128" s="175">
        <f>SUM(R129:R157)</f>
        <v>0</v>
      </c>
      <c r="S128" s="174"/>
      <c r="T128" s="176">
        <f>SUM(T129:T157)</f>
        <v>0</v>
      </c>
      <c r="AR128" s="177" t="s">
        <v>96</v>
      </c>
      <c r="AT128" s="178" t="s">
        <v>75</v>
      </c>
      <c r="AU128" s="178" t="s">
        <v>76</v>
      </c>
      <c r="AY128" s="177" t="s">
        <v>148</v>
      </c>
      <c r="BK128" s="179">
        <f>SUM(BK129:BK157)</f>
        <v>0</v>
      </c>
    </row>
    <row r="129" spans="1:65" s="2" customFormat="1" ht="21.75" customHeight="1">
      <c r="A129" s="35"/>
      <c r="B129" s="36"/>
      <c r="C129" s="180" t="s">
        <v>99</v>
      </c>
      <c r="D129" s="180" t="s">
        <v>149</v>
      </c>
      <c r="E129" s="181" t="s">
        <v>173</v>
      </c>
      <c r="F129" s="182" t="s">
        <v>174</v>
      </c>
      <c r="G129" s="183" t="s">
        <v>160</v>
      </c>
      <c r="H129" s="184">
        <v>1</v>
      </c>
      <c r="I129" s="185"/>
      <c r="J129" s="186">
        <f>ROUND(I129*H129,2)</f>
        <v>0</v>
      </c>
      <c r="K129" s="187"/>
      <c r="L129" s="40"/>
      <c r="M129" s="188" t="s">
        <v>1</v>
      </c>
      <c r="N129" s="189" t="s">
        <v>41</v>
      </c>
      <c r="O129" s="72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2" t="s">
        <v>153</v>
      </c>
      <c r="AT129" s="192" t="s">
        <v>149</v>
      </c>
      <c r="AU129" s="192" t="s">
        <v>83</v>
      </c>
      <c r="AY129" s="18" t="s">
        <v>148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83</v>
      </c>
      <c r="BK129" s="193">
        <f>ROUND(I129*H129,2)</f>
        <v>0</v>
      </c>
      <c r="BL129" s="18" t="s">
        <v>153</v>
      </c>
      <c r="BM129" s="192" t="s">
        <v>175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83</v>
      </c>
      <c r="G130" s="195"/>
      <c r="H130" s="199">
        <v>1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83</v>
      </c>
      <c r="AV130" s="12" t="s">
        <v>85</v>
      </c>
      <c r="AW130" s="12" t="s">
        <v>32</v>
      </c>
      <c r="AX130" s="12" t="s">
        <v>83</v>
      </c>
      <c r="AY130" s="205" t="s">
        <v>148</v>
      </c>
    </row>
    <row r="131" spans="1:65" s="13" customFormat="1">
      <c r="B131" s="206"/>
      <c r="C131" s="207"/>
      <c r="D131" s="196" t="s">
        <v>155</v>
      </c>
      <c r="E131" s="208" t="s">
        <v>1</v>
      </c>
      <c r="F131" s="209" t="s">
        <v>156</v>
      </c>
      <c r="G131" s="207"/>
      <c r="H131" s="208" t="s">
        <v>1</v>
      </c>
      <c r="I131" s="210"/>
      <c r="J131" s="207"/>
      <c r="K131" s="207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155</v>
      </c>
      <c r="AU131" s="215" t="s">
        <v>83</v>
      </c>
      <c r="AV131" s="13" t="s">
        <v>83</v>
      </c>
      <c r="AW131" s="13" t="s">
        <v>32</v>
      </c>
      <c r="AX131" s="13" t="s">
        <v>76</v>
      </c>
      <c r="AY131" s="215" t="s">
        <v>148</v>
      </c>
    </row>
    <row r="132" spans="1:65" s="13" customFormat="1" ht="33.75">
      <c r="B132" s="206"/>
      <c r="C132" s="207"/>
      <c r="D132" s="196" t="s">
        <v>155</v>
      </c>
      <c r="E132" s="208" t="s">
        <v>1</v>
      </c>
      <c r="F132" s="209" t="s">
        <v>176</v>
      </c>
      <c r="G132" s="207"/>
      <c r="H132" s="208" t="s">
        <v>1</v>
      </c>
      <c r="I132" s="210"/>
      <c r="J132" s="207"/>
      <c r="K132" s="207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155</v>
      </c>
      <c r="AU132" s="215" t="s">
        <v>83</v>
      </c>
      <c r="AV132" s="13" t="s">
        <v>83</v>
      </c>
      <c r="AW132" s="13" t="s">
        <v>32</v>
      </c>
      <c r="AX132" s="13" t="s">
        <v>76</v>
      </c>
      <c r="AY132" s="215" t="s">
        <v>148</v>
      </c>
    </row>
    <row r="133" spans="1:65" s="13" customFormat="1">
      <c r="B133" s="206"/>
      <c r="C133" s="207"/>
      <c r="D133" s="196" t="s">
        <v>155</v>
      </c>
      <c r="E133" s="208" t="s">
        <v>1</v>
      </c>
      <c r="F133" s="209" t="s">
        <v>177</v>
      </c>
      <c r="G133" s="207"/>
      <c r="H133" s="208" t="s">
        <v>1</v>
      </c>
      <c r="I133" s="210"/>
      <c r="J133" s="207"/>
      <c r="K133" s="207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155</v>
      </c>
      <c r="AU133" s="215" t="s">
        <v>83</v>
      </c>
      <c r="AV133" s="13" t="s">
        <v>83</v>
      </c>
      <c r="AW133" s="13" t="s">
        <v>32</v>
      </c>
      <c r="AX133" s="13" t="s">
        <v>76</v>
      </c>
      <c r="AY133" s="215" t="s">
        <v>148</v>
      </c>
    </row>
    <row r="134" spans="1:65" s="2" customFormat="1" ht="16.5" customHeight="1">
      <c r="A134" s="35"/>
      <c r="B134" s="36"/>
      <c r="C134" s="180" t="s">
        <v>102</v>
      </c>
      <c r="D134" s="180" t="s">
        <v>149</v>
      </c>
      <c r="E134" s="181" t="s">
        <v>178</v>
      </c>
      <c r="F134" s="182" t="s">
        <v>179</v>
      </c>
      <c r="G134" s="183" t="s">
        <v>160</v>
      </c>
      <c r="H134" s="184">
        <v>1</v>
      </c>
      <c r="I134" s="185"/>
      <c r="J134" s="186">
        <f>ROUND(I134*H134,2)</f>
        <v>0</v>
      </c>
      <c r="K134" s="187"/>
      <c r="L134" s="40"/>
      <c r="M134" s="188" t="s">
        <v>1</v>
      </c>
      <c r="N134" s="189" t="s">
        <v>41</v>
      </c>
      <c r="O134" s="7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153</v>
      </c>
      <c r="AT134" s="192" t="s">
        <v>149</v>
      </c>
      <c r="AU134" s="192" t="s">
        <v>83</v>
      </c>
      <c r="AY134" s="18" t="s">
        <v>148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83</v>
      </c>
      <c r="BK134" s="193">
        <f>ROUND(I134*H134,2)</f>
        <v>0</v>
      </c>
      <c r="BL134" s="18" t="s">
        <v>153</v>
      </c>
      <c r="BM134" s="192" t="s">
        <v>180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83</v>
      </c>
      <c r="G135" s="195"/>
      <c r="H135" s="199">
        <v>1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83</v>
      </c>
      <c r="AV135" s="12" t="s">
        <v>85</v>
      </c>
      <c r="AW135" s="12" t="s">
        <v>32</v>
      </c>
      <c r="AX135" s="12" t="s">
        <v>83</v>
      </c>
      <c r="AY135" s="205" t="s">
        <v>148</v>
      </c>
    </row>
    <row r="136" spans="1:65" s="13" customFormat="1">
      <c r="B136" s="206"/>
      <c r="C136" s="207"/>
      <c r="D136" s="196" t="s">
        <v>155</v>
      </c>
      <c r="E136" s="208" t="s">
        <v>1</v>
      </c>
      <c r="F136" s="209" t="s">
        <v>156</v>
      </c>
      <c r="G136" s="207"/>
      <c r="H136" s="208" t="s">
        <v>1</v>
      </c>
      <c r="I136" s="210"/>
      <c r="J136" s="207"/>
      <c r="K136" s="207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155</v>
      </c>
      <c r="AU136" s="215" t="s">
        <v>83</v>
      </c>
      <c r="AV136" s="13" t="s">
        <v>83</v>
      </c>
      <c r="AW136" s="13" t="s">
        <v>32</v>
      </c>
      <c r="AX136" s="13" t="s">
        <v>76</v>
      </c>
      <c r="AY136" s="215" t="s">
        <v>148</v>
      </c>
    </row>
    <row r="137" spans="1:65" s="13" customFormat="1" ht="33.75">
      <c r="B137" s="206"/>
      <c r="C137" s="207"/>
      <c r="D137" s="196" t="s">
        <v>155</v>
      </c>
      <c r="E137" s="208" t="s">
        <v>1</v>
      </c>
      <c r="F137" s="209" t="s">
        <v>181</v>
      </c>
      <c r="G137" s="207"/>
      <c r="H137" s="208" t="s">
        <v>1</v>
      </c>
      <c r="I137" s="210"/>
      <c r="J137" s="207"/>
      <c r="K137" s="207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155</v>
      </c>
      <c r="AU137" s="215" t="s">
        <v>83</v>
      </c>
      <c r="AV137" s="13" t="s">
        <v>83</v>
      </c>
      <c r="AW137" s="13" t="s">
        <v>32</v>
      </c>
      <c r="AX137" s="13" t="s">
        <v>76</v>
      </c>
      <c r="AY137" s="215" t="s">
        <v>148</v>
      </c>
    </row>
    <row r="138" spans="1:65" s="13" customFormat="1" ht="22.5">
      <c r="B138" s="206"/>
      <c r="C138" s="207"/>
      <c r="D138" s="196" t="s">
        <v>155</v>
      </c>
      <c r="E138" s="208" t="s">
        <v>1</v>
      </c>
      <c r="F138" s="209" t="s">
        <v>182</v>
      </c>
      <c r="G138" s="207"/>
      <c r="H138" s="208" t="s">
        <v>1</v>
      </c>
      <c r="I138" s="210"/>
      <c r="J138" s="207"/>
      <c r="K138" s="207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155</v>
      </c>
      <c r="AU138" s="215" t="s">
        <v>83</v>
      </c>
      <c r="AV138" s="13" t="s">
        <v>83</v>
      </c>
      <c r="AW138" s="13" t="s">
        <v>32</v>
      </c>
      <c r="AX138" s="13" t="s">
        <v>76</v>
      </c>
      <c r="AY138" s="215" t="s">
        <v>148</v>
      </c>
    </row>
    <row r="139" spans="1:65" s="13" customFormat="1" ht="33.75">
      <c r="B139" s="206"/>
      <c r="C139" s="207"/>
      <c r="D139" s="196" t="s">
        <v>155</v>
      </c>
      <c r="E139" s="208" t="s">
        <v>1</v>
      </c>
      <c r="F139" s="209" t="s">
        <v>183</v>
      </c>
      <c r="G139" s="207"/>
      <c r="H139" s="208" t="s">
        <v>1</v>
      </c>
      <c r="I139" s="210"/>
      <c r="J139" s="207"/>
      <c r="K139" s="207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155</v>
      </c>
      <c r="AU139" s="215" t="s">
        <v>83</v>
      </c>
      <c r="AV139" s="13" t="s">
        <v>83</v>
      </c>
      <c r="AW139" s="13" t="s">
        <v>32</v>
      </c>
      <c r="AX139" s="13" t="s">
        <v>76</v>
      </c>
      <c r="AY139" s="215" t="s">
        <v>148</v>
      </c>
    </row>
    <row r="140" spans="1:65" s="13" customFormat="1" ht="22.5">
      <c r="B140" s="206"/>
      <c r="C140" s="207"/>
      <c r="D140" s="196" t="s">
        <v>155</v>
      </c>
      <c r="E140" s="208" t="s">
        <v>1</v>
      </c>
      <c r="F140" s="209" t="s">
        <v>184</v>
      </c>
      <c r="G140" s="207"/>
      <c r="H140" s="208" t="s">
        <v>1</v>
      </c>
      <c r="I140" s="210"/>
      <c r="J140" s="207"/>
      <c r="K140" s="207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155</v>
      </c>
      <c r="AU140" s="215" t="s">
        <v>83</v>
      </c>
      <c r="AV140" s="13" t="s">
        <v>83</v>
      </c>
      <c r="AW140" s="13" t="s">
        <v>32</v>
      </c>
      <c r="AX140" s="13" t="s">
        <v>76</v>
      </c>
      <c r="AY140" s="215" t="s">
        <v>148</v>
      </c>
    </row>
    <row r="141" spans="1:65" s="13" customFormat="1" ht="22.5">
      <c r="B141" s="206"/>
      <c r="C141" s="207"/>
      <c r="D141" s="196" t="s">
        <v>155</v>
      </c>
      <c r="E141" s="208" t="s">
        <v>1</v>
      </c>
      <c r="F141" s="209" t="s">
        <v>185</v>
      </c>
      <c r="G141" s="207"/>
      <c r="H141" s="208" t="s">
        <v>1</v>
      </c>
      <c r="I141" s="210"/>
      <c r="J141" s="207"/>
      <c r="K141" s="207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155</v>
      </c>
      <c r="AU141" s="215" t="s">
        <v>83</v>
      </c>
      <c r="AV141" s="13" t="s">
        <v>83</v>
      </c>
      <c r="AW141" s="13" t="s">
        <v>32</v>
      </c>
      <c r="AX141" s="13" t="s">
        <v>76</v>
      </c>
      <c r="AY141" s="215" t="s">
        <v>148</v>
      </c>
    </row>
    <row r="142" spans="1:65" s="2" customFormat="1" ht="21.75" customHeight="1">
      <c r="A142" s="35"/>
      <c r="B142" s="36"/>
      <c r="C142" s="180" t="s">
        <v>105</v>
      </c>
      <c r="D142" s="180" t="s">
        <v>149</v>
      </c>
      <c r="E142" s="181" t="s">
        <v>186</v>
      </c>
      <c r="F142" s="182" t="s">
        <v>187</v>
      </c>
      <c r="G142" s="183" t="s">
        <v>160</v>
      </c>
      <c r="H142" s="184">
        <v>1</v>
      </c>
      <c r="I142" s="185"/>
      <c r="J142" s="186">
        <f>ROUND(I142*H142,2)</f>
        <v>0</v>
      </c>
      <c r="K142" s="187"/>
      <c r="L142" s="40"/>
      <c r="M142" s="188" t="s">
        <v>1</v>
      </c>
      <c r="N142" s="189" t="s">
        <v>41</v>
      </c>
      <c r="O142" s="7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153</v>
      </c>
      <c r="AT142" s="192" t="s">
        <v>149</v>
      </c>
      <c r="AU142" s="192" t="s">
        <v>83</v>
      </c>
      <c r="AY142" s="18" t="s">
        <v>148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83</v>
      </c>
      <c r="BK142" s="193">
        <f>ROUND(I142*H142,2)</f>
        <v>0</v>
      </c>
      <c r="BL142" s="18" t="s">
        <v>153</v>
      </c>
      <c r="BM142" s="192" t="s">
        <v>188</v>
      </c>
    </row>
    <row r="143" spans="1:65" s="12" customFormat="1">
      <c r="B143" s="194"/>
      <c r="C143" s="195"/>
      <c r="D143" s="196" t="s">
        <v>155</v>
      </c>
      <c r="E143" s="197" t="s">
        <v>1</v>
      </c>
      <c r="F143" s="198" t="s">
        <v>83</v>
      </c>
      <c r="G143" s="195"/>
      <c r="H143" s="199">
        <v>1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155</v>
      </c>
      <c r="AU143" s="205" t="s">
        <v>83</v>
      </c>
      <c r="AV143" s="12" t="s">
        <v>85</v>
      </c>
      <c r="AW143" s="12" t="s">
        <v>32</v>
      </c>
      <c r="AX143" s="12" t="s">
        <v>83</v>
      </c>
      <c r="AY143" s="205" t="s">
        <v>148</v>
      </c>
    </row>
    <row r="144" spans="1:65" s="13" customFormat="1">
      <c r="B144" s="206"/>
      <c r="C144" s="207"/>
      <c r="D144" s="196" t="s">
        <v>155</v>
      </c>
      <c r="E144" s="208" t="s">
        <v>1</v>
      </c>
      <c r="F144" s="209" t="s">
        <v>156</v>
      </c>
      <c r="G144" s="207"/>
      <c r="H144" s="208" t="s">
        <v>1</v>
      </c>
      <c r="I144" s="210"/>
      <c r="J144" s="207"/>
      <c r="K144" s="207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155</v>
      </c>
      <c r="AU144" s="215" t="s">
        <v>83</v>
      </c>
      <c r="AV144" s="13" t="s">
        <v>83</v>
      </c>
      <c r="AW144" s="13" t="s">
        <v>32</v>
      </c>
      <c r="AX144" s="13" t="s">
        <v>76</v>
      </c>
      <c r="AY144" s="215" t="s">
        <v>148</v>
      </c>
    </row>
    <row r="145" spans="1:65" s="13" customFormat="1" ht="22.5">
      <c r="B145" s="206"/>
      <c r="C145" s="207"/>
      <c r="D145" s="196" t="s">
        <v>155</v>
      </c>
      <c r="E145" s="208" t="s">
        <v>1</v>
      </c>
      <c r="F145" s="209" t="s">
        <v>189</v>
      </c>
      <c r="G145" s="207"/>
      <c r="H145" s="208" t="s">
        <v>1</v>
      </c>
      <c r="I145" s="210"/>
      <c r="J145" s="207"/>
      <c r="K145" s="207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155</v>
      </c>
      <c r="AU145" s="215" t="s">
        <v>83</v>
      </c>
      <c r="AV145" s="13" t="s">
        <v>83</v>
      </c>
      <c r="AW145" s="13" t="s">
        <v>32</v>
      </c>
      <c r="AX145" s="13" t="s">
        <v>76</v>
      </c>
      <c r="AY145" s="215" t="s">
        <v>148</v>
      </c>
    </row>
    <row r="146" spans="1:65" s="2" customFormat="1" ht="16.5" customHeight="1">
      <c r="A146" s="35"/>
      <c r="B146" s="36"/>
      <c r="C146" s="180" t="s">
        <v>108</v>
      </c>
      <c r="D146" s="180" t="s">
        <v>149</v>
      </c>
      <c r="E146" s="181" t="s">
        <v>190</v>
      </c>
      <c r="F146" s="182" t="s">
        <v>191</v>
      </c>
      <c r="G146" s="183" t="s">
        <v>160</v>
      </c>
      <c r="H146" s="184">
        <v>1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83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192</v>
      </c>
    </row>
    <row r="147" spans="1:65" s="12" customFormat="1">
      <c r="B147" s="194"/>
      <c r="C147" s="195"/>
      <c r="D147" s="196" t="s">
        <v>155</v>
      </c>
      <c r="E147" s="197" t="s">
        <v>1</v>
      </c>
      <c r="F147" s="198" t="s">
        <v>83</v>
      </c>
      <c r="G147" s="195"/>
      <c r="H147" s="199">
        <v>1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83</v>
      </c>
      <c r="AV147" s="12" t="s">
        <v>85</v>
      </c>
      <c r="AW147" s="12" t="s">
        <v>32</v>
      </c>
      <c r="AX147" s="12" t="s">
        <v>83</v>
      </c>
      <c r="AY147" s="205" t="s">
        <v>148</v>
      </c>
    </row>
    <row r="148" spans="1:65" s="13" customFormat="1">
      <c r="B148" s="206"/>
      <c r="C148" s="207"/>
      <c r="D148" s="196" t="s">
        <v>155</v>
      </c>
      <c r="E148" s="208" t="s">
        <v>1</v>
      </c>
      <c r="F148" s="209" t="s">
        <v>156</v>
      </c>
      <c r="G148" s="207"/>
      <c r="H148" s="208" t="s">
        <v>1</v>
      </c>
      <c r="I148" s="210"/>
      <c r="J148" s="207"/>
      <c r="K148" s="207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155</v>
      </c>
      <c r="AU148" s="215" t="s">
        <v>83</v>
      </c>
      <c r="AV148" s="13" t="s">
        <v>83</v>
      </c>
      <c r="AW148" s="13" t="s">
        <v>32</v>
      </c>
      <c r="AX148" s="13" t="s">
        <v>76</v>
      </c>
      <c r="AY148" s="215" t="s">
        <v>148</v>
      </c>
    </row>
    <row r="149" spans="1:65" s="13" customFormat="1" ht="33.75">
      <c r="B149" s="206"/>
      <c r="C149" s="207"/>
      <c r="D149" s="196" t="s">
        <v>155</v>
      </c>
      <c r="E149" s="208" t="s">
        <v>1</v>
      </c>
      <c r="F149" s="209" t="s">
        <v>193</v>
      </c>
      <c r="G149" s="207"/>
      <c r="H149" s="208" t="s">
        <v>1</v>
      </c>
      <c r="I149" s="210"/>
      <c r="J149" s="207"/>
      <c r="K149" s="207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155</v>
      </c>
      <c r="AU149" s="215" t="s">
        <v>83</v>
      </c>
      <c r="AV149" s="13" t="s">
        <v>83</v>
      </c>
      <c r="AW149" s="13" t="s">
        <v>32</v>
      </c>
      <c r="AX149" s="13" t="s">
        <v>76</v>
      </c>
      <c r="AY149" s="215" t="s">
        <v>148</v>
      </c>
    </row>
    <row r="150" spans="1:65" s="13" customFormat="1" ht="33.75">
      <c r="B150" s="206"/>
      <c r="C150" s="207"/>
      <c r="D150" s="196" t="s">
        <v>155</v>
      </c>
      <c r="E150" s="208" t="s">
        <v>1</v>
      </c>
      <c r="F150" s="209" t="s">
        <v>194</v>
      </c>
      <c r="G150" s="207"/>
      <c r="H150" s="208" t="s">
        <v>1</v>
      </c>
      <c r="I150" s="210"/>
      <c r="J150" s="207"/>
      <c r="K150" s="207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155</v>
      </c>
      <c r="AU150" s="215" t="s">
        <v>83</v>
      </c>
      <c r="AV150" s="13" t="s">
        <v>83</v>
      </c>
      <c r="AW150" s="13" t="s">
        <v>32</v>
      </c>
      <c r="AX150" s="13" t="s">
        <v>76</v>
      </c>
      <c r="AY150" s="215" t="s">
        <v>148</v>
      </c>
    </row>
    <row r="151" spans="1:65" s="13" customFormat="1" ht="33.75">
      <c r="B151" s="206"/>
      <c r="C151" s="207"/>
      <c r="D151" s="196" t="s">
        <v>155</v>
      </c>
      <c r="E151" s="208" t="s">
        <v>1</v>
      </c>
      <c r="F151" s="209" t="s">
        <v>195</v>
      </c>
      <c r="G151" s="207"/>
      <c r="H151" s="208" t="s">
        <v>1</v>
      </c>
      <c r="I151" s="210"/>
      <c r="J151" s="207"/>
      <c r="K151" s="207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155</v>
      </c>
      <c r="AU151" s="215" t="s">
        <v>83</v>
      </c>
      <c r="AV151" s="13" t="s">
        <v>83</v>
      </c>
      <c r="AW151" s="13" t="s">
        <v>32</v>
      </c>
      <c r="AX151" s="13" t="s">
        <v>76</v>
      </c>
      <c r="AY151" s="215" t="s">
        <v>148</v>
      </c>
    </row>
    <row r="152" spans="1:65" s="13" customFormat="1">
      <c r="B152" s="206"/>
      <c r="C152" s="207"/>
      <c r="D152" s="196" t="s">
        <v>155</v>
      </c>
      <c r="E152" s="208" t="s">
        <v>1</v>
      </c>
      <c r="F152" s="209" t="s">
        <v>196</v>
      </c>
      <c r="G152" s="207"/>
      <c r="H152" s="208" t="s">
        <v>1</v>
      </c>
      <c r="I152" s="210"/>
      <c r="J152" s="207"/>
      <c r="K152" s="207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155</v>
      </c>
      <c r="AU152" s="215" t="s">
        <v>83</v>
      </c>
      <c r="AV152" s="13" t="s">
        <v>83</v>
      </c>
      <c r="AW152" s="13" t="s">
        <v>32</v>
      </c>
      <c r="AX152" s="13" t="s">
        <v>76</v>
      </c>
      <c r="AY152" s="215" t="s">
        <v>148</v>
      </c>
    </row>
    <row r="153" spans="1:65" s="13" customFormat="1" ht="22.5">
      <c r="B153" s="206"/>
      <c r="C153" s="207"/>
      <c r="D153" s="196" t="s">
        <v>155</v>
      </c>
      <c r="E153" s="208" t="s">
        <v>1</v>
      </c>
      <c r="F153" s="209" t="s">
        <v>197</v>
      </c>
      <c r="G153" s="207"/>
      <c r="H153" s="208" t="s">
        <v>1</v>
      </c>
      <c r="I153" s="210"/>
      <c r="J153" s="207"/>
      <c r="K153" s="207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155</v>
      </c>
      <c r="AU153" s="215" t="s">
        <v>83</v>
      </c>
      <c r="AV153" s="13" t="s">
        <v>83</v>
      </c>
      <c r="AW153" s="13" t="s">
        <v>32</v>
      </c>
      <c r="AX153" s="13" t="s">
        <v>76</v>
      </c>
      <c r="AY153" s="215" t="s">
        <v>148</v>
      </c>
    </row>
    <row r="154" spans="1:65" s="2" customFormat="1" ht="21.75" customHeight="1">
      <c r="A154" s="35"/>
      <c r="B154" s="36"/>
      <c r="C154" s="180" t="s">
        <v>111</v>
      </c>
      <c r="D154" s="180" t="s">
        <v>149</v>
      </c>
      <c r="E154" s="181" t="s">
        <v>198</v>
      </c>
      <c r="F154" s="182" t="s">
        <v>199</v>
      </c>
      <c r="G154" s="183" t="s">
        <v>160</v>
      </c>
      <c r="H154" s="184">
        <v>1</v>
      </c>
      <c r="I154" s="185"/>
      <c r="J154" s="186">
        <f>ROUND(I154*H154,2)</f>
        <v>0</v>
      </c>
      <c r="K154" s="187"/>
      <c r="L154" s="40"/>
      <c r="M154" s="188" t="s">
        <v>1</v>
      </c>
      <c r="N154" s="189" t="s">
        <v>41</v>
      </c>
      <c r="O154" s="72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153</v>
      </c>
      <c r="AT154" s="192" t="s">
        <v>149</v>
      </c>
      <c r="AU154" s="192" t="s">
        <v>83</v>
      </c>
      <c r="AY154" s="18" t="s">
        <v>148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83</v>
      </c>
      <c r="BK154" s="193">
        <f>ROUND(I154*H154,2)</f>
        <v>0</v>
      </c>
      <c r="BL154" s="18" t="s">
        <v>153</v>
      </c>
      <c r="BM154" s="192" t="s">
        <v>200</v>
      </c>
    </row>
    <row r="155" spans="1:65" s="12" customFormat="1">
      <c r="B155" s="194"/>
      <c r="C155" s="195"/>
      <c r="D155" s="196" t="s">
        <v>155</v>
      </c>
      <c r="E155" s="197" t="s">
        <v>1</v>
      </c>
      <c r="F155" s="198" t="s">
        <v>83</v>
      </c>
      <c r="G155" s="195"/>
      <c r="H155" s="199">
        <v>1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155</v>
      </c>
      <c r="AU155" s="205" t="s">
        <v>83</v>
      </c>
      <c r="AV155" s="12" t="s">
        <v>85</v>
      </c>
      <c r="AW155" s="12" t="s">
        <v>32</v>
      </c>
      <c r="AX155" s="12" t="s">
        <v>83</v>
      </c>
      <c r="AY155" s="205" t="s">
        <v>148</v>
      </c>
    </row>
    <row r="156" spans="1:65" s="13" customFormat="1">
      <c r="B156" s="206"/>
      <c r="C156" s="207"/>
      <c r="D156" s="196" t="s">
        <v>155</v>
      </c>
      <c r="E156" s="208" t="s">
        <v>1</v>
      </c>
      <c r="F156" s="209" t="s">
        <v>156</v>
      </c>
      <c r="G156" s="207"/>
      <c r="H156" s="208" t="s">
        <v>1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155</v>
      </c>
      <c r="AU156" s="215" t="s">
        <v>83</v>
      </c>
      <c r="AV156" s="13" t="s">
        <v>83</v>
      </c>
      <c r="AW156" s="13" t="s">
        <v>32</v>
      </c>
      <c r="AX156" s="13" t="s">
        <v>76</v>
      </c>
      <c r="AY156" s="215" t="s">
        <v>148</v>
      </c>
    </row>
    <row r="157" spans="1:65" s="13" customFormat="1" ht="22.5">
      <c r="B157" s="206"/>
      <c r="C157" s="207"/>
      <c r="D157" s="196" t="s">
        <v>155</v>
      </c>
      <c r="E157" s="208" t="s">
        <v>1</v>
      </c>
      <c r="F157" s="209" t="s">
        <v>201</v>
      </c>
      <c r="G157" s="207"/>
      <c r="H157" s="208" t="s">
        <v>1</v>
      </c>
      <c r="I157" s="210"/>
      <c r="J157" s="207"/>
      <c r="K157" s="207"/>
      <c r="L157" s="211"/>
      <c r="M157" s="216"/>
      <c r="N157" s="217"/>
      <c r="O157" s="217"/>
      <c r="P157" s="217"/>
      <c r="Q157" s="217"/>
      <c r="R157" s="217"/>
      <c r="S157" s="217"/>
      <c r="T157" s="218"/>
      <c r="AT157" s="215" t="s">
        <v>155</v>
      </c>
      <c r="AU157" s="215" t="s">
        <v>83</v>
      </c>
      <c r="AV157" s="13" t="s">
        <v>83</v>
      </c>
      <c r="AW157" s="13" t="s">
        <v>32</v>
      </c>
      <c r="AX157" s="13" t="s">
        <v>76</v>
      </c>
      <c r="AY157" s="215" t="s">
        <v>148</v>
      </c>
    </row>
    <row r="158" spans="1:65" s="2" customFormat="1" ht="6.95" customHeight="1">
      <c r="A158" s="35"/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E/WGoJbyQX2x1Nq+7FlvbMr7rMDNHC4gALZO7O7MnAGnq0Az6Nssem2b2qGU5oKYe21l8ErDGhu7euxwD5BfCw==" saltValue="FBYg7E/URAU3AW0Ca1xb21KzF3f39egL1Kj+rHG1oWVPVTN1m7pM7u9/L2VGdtnJ9asvDuf9BdpVzWsbBXteKg==" spinCount="100000" sheet="1" objects="1" scenarios="1" formatColumns="0" formatRows="0" autoFilter="0"/>
  <autoFilter ref="C117:K15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202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ROUND((SUM(BE124:BE166)),  2)</f>
        <v>0</v>
      </c>
      <c r="G33" s="35"/>
      <c r="H33" s="35"/>
      <c r="I33" s="125">
        <v>0.21</v>
      </c>
      <c r="J33" s="124">
        <f>ROUND(((SUM(BE124:BE166))*I33),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ROUND((SUM(BF124:BF166)),  2)</f>
        <v>0</v>
      </c>
      <c r="G34" s="35"/>
      <c r="H34" s="35"/>
      <c r="I34" s="125">
        <v>0.15</v>
      </c>
      <c r="J34" s="124">
        <f>ROUND(((SUM(BF124:BF166))*I34),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ROUND((SUM(BG124:BG166)),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ROUND((SUM(BH124:BH166)),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ROUND((SUM(BI124:BI166)),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1 - SO 01 - Betonová hala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J126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J129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J147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207</v>
      </c>
      <c r="E101" s="151"/>
      <c r="F101" s="151"/>
      <c r="G101" s="151"/>
      <c r="H101" s="151"/>
      <c r="I101" s="151"/>
      <c r="J101" s="152">
        <f>J159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208</v>
      </c>
      <c r="E102" s="222"/>
      <c r="F102" s="222"/>
      <c r="G102" s="222"/>
      <c r="H102" s="222"/>
      <c r="I102" s="222"/>
      <c r="J102" s="223">
        <f>J160</f>
        <v>0</v>
      </c>
      <c r="K102" s="220"/>
      <c r="L102" s="224"/>
    </row>
    <row r="103" spans="1:31" s="9" customFormat="1" ht="24.95" customHeight="1">
      <c r="B103" s="148"/>
      <c r="C103" s="149"/>
      <c r="D103" s="150" t="s">
        <v>132</v>
      </c>
      <c r="E103" s="151"/>
      <c r="F103" s="151"/>
      <c r="G103" s="151"/>
      <c r="H103" s="151"/>
      <c r="I103" s="151"/>
      <c r="J103" s="152">
        <f>J163</f>
        <v>0</v>
      </c>
      <c r="K103" s="149"/>
      <c r="L103" s="153"/>
    </row>
    <row r="104" spans="1:31" s="14" customFormat="1" ht="19.899999999999999" customHeight="1">
      <c r="B104" s="219"/>
      <c r="C104" s="220"/>
      <c r="D104" s="221" t="s">
        <v>209</v>
      </c>
      <c r="E104" s="222"/>
      <c r="F104" s="222"/>
      <c r="G104" s="222"/>
      <c r="H104" s="222"/>
      <c r="I104" s="222"/>
      <c r="J104" s="223">
        <f>J164</f>
        <v>0</v>
      </c>
      <c r="K104" s="220"/>
      <c r="L104" s="224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133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2" t="str">
        <f>E7</f>
        <v>Demolice objektů bývalých vojen. garáží - PD</v>
      </c>
      <c r="F114" s="323"/>
      <c r="G114" s="323"/>
      <c r="H114" s="323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124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16" t="str">
        <f>E9</f>
        <v>1 - SO 01 - Betonová hala</v>
      </c>
      <c r="F116" s="321"/>
      <c r="G116" s="321"/>
      <c r="H116" s="32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Krnov</v>
      </c>
      <c r="G118" s="37"/>
      <c r="H118" s="37"/>
      <c r="I118" s="30" t="s">
        <v>22</v>
      </c>
      <c r="J118" s="67" t="str">
        <f>IF(J12="","",J12)</f>
        <v>20. 8. 2021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Město Krnov</v>
      </c>
      <c r="G120" s="37"/>
      <c r="H120" s="37"/>
      <c r="I120" s="30" t="s">
        <v>30</v>
      </c>
      <c r="J120" s="33" t="str">
        <f>E21</f>
        <v>Projekt 2010,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30" t="s">
        <v>33</v>
      </c>
      <c r="J121" s="33" t="str">
        <f>E24</f>
        <v>Jakub Nevyjel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0" customFormat="1" ht="29.25" customHeight="1">
      <c r="A123" s="154"/>
      <c r="B123" s="155"/>
      <c r="C123" s="156" t="s">
        <v>134</v>
      </c>
      <c r="D123" s="157" t="s">
        <v>61</v>
      </c>
      <c r="E123" s="157" t="s">
        <v>57</v>
      </c>
      <c r="F123" s="157" t="s">
        <v>58</v>
      </c>
      <c r="G123" s="157" t="s">
        <v>135</v>
      </c>
      <c r="H123" s="157" t="s">
        <v>136</v>
      </c>
      <c r="I123" s="157" t="s">
        <v>137</v>
      </c>
      <c r="J123" s="158" t="s">
        <v>128</v>
      </c>
      <c r="K123" s="159" t="s">
        <v>138</v>
      </c>
      <c r="L123" s="160"/>
      <c r="M123" s="76" t="s">
        <v>1</v>
      </c>
      <c r="N123" s="77" t="s">
        <v>40</v>
      </c>
      <c r="O123" s="77" t="s">
        <v>139</v>
      </c>
      <c r="P123" s="77" t="s">
        <v>140</v>
      </c>
      <c r="Q123" s="77" t="s">
        <v>141</v>
      </c>
      <c r="R123" s="77" t="s">
        <v>142</v>
      </c>
      <c r="S123" s="77" t="s">
        <v>143</v>
      </c>
      <c r="T123" s="78" t="s">
        <v>144</v>
      </c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</row>
    <row r="124" spans="1:65" s="2" customFormat="1" ht="22.9" customHeight="1">
      <c r="A124" s="35"/>
      <c r="B124" s="36"/>
      <c r="C124" s="83" t="s">
        <v>145</v>
      </c>
      <c r="D124" s="37"/>
      <c r="E124" s="37"/>
      <c r="F124" s="37"/>
      <c r="G124" s="37"/>
      <c r="H124" s="37"/>
      <c r="I124" s="37"/>
      <c r="J124" s="161">
        <f>BK124</f>
        <v>0</v>
      </c>
      <c r="K124" s="37"/>
      <c r="L124" s="40"/>
      <c r="M124" s="79"/>
      <c r="N124" s="162"/>
      <c r="O124" s="80"/>
      <c r="P124" s="163">
        <f>P125+P159+P163</f>
        <v>0</v>
      </c>
      <c r="Q124" s="80"/>
      <c r="R124" s="163">
        <f>R125+R159+R163</f>
        <v>5.1619600000000002E-3</v>
      </c>
      <c r="S124" s="80"/>
      <c r="T124" s="164">
        <f>T125+T159+T163</f>
        <v>2103.57370352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75</v>
      </c>
      <c r="AU124" s="18" t="s">
        <v>130</v>
      </c>
      <c r="BK124" s="165">
        <f>BK125+BK159+BK163</f>
        <v>0</v>
      </c>
    </row>
    <row r="125" spans="1:65" s="11" customFormat="1" ht="25.9" customHeight="1">
      <c r="B125" s="166"/>
      <c r="C125" s="167"/>
      <c r="D125" s="168" t="s">
        <v>75</v>
      </c>
      <c r="E125" s="169" t="s">
        <v>210</v>
      </c>
      <c r="F125" s="169" t="s">
        <v>211</v>
      </c>
      <c r="G125" s="167"/>
      <c r="H125" s="167"/>
      <c r="I125" s="170"/>
      <c r="J125" s="171">
        <f>BK125</f>
        <v>0</v>
      </c>
      <c r="K125" s="167"/>
      <c r="L125" s="172"/>
      <c r="M125" s="173"/>
      <c r="N125" s="174"/>
      <c r="O125" s="174"/>
      <c r="P125" s="175">
        <f>P126+P129+P147</f>
        <v>0</v>
      </c>
      <c r="Q125" s="174"/>
      <c r="R125" s="175">
        <f>R126+R129+R147</f>
        <v>1.305E-3</v>
      </c>
      <c r="S125" s="174"/>
      <c r="T125" s="176">
        <f>T126+T129+T147</f>
        <v>2103.3998000000001</v>
      </c>
      <c r="AR125" s="177" t="s">
        <v>83</v>
      </c>
      <c r="AT125" s="178" t="s">
        <v>75</v>
      </c>
      <c r="AU125" s="178" t="s">
        <v>76</v>
      </c>
      <c r="AY125" s="177" t="s">
        <v>148</v>
      </c>
      <c r="BK125" s="179">
        <f>BK126+BK129+BK147</f>
        <v>0</v>
      </c>
    </row>
    <row r="126" spans="1:65" s="11" customFormat="1" ht="22.9" customHeight="1">
      <c r="B126" s="166"/>
      <c r="C126" s="167"/>
      <c r="D126" s="168" t="s">
        <v>75</v>
      </c>
      <c r="E126" s="225" t="s">
        <v>83</v>
      </c>
      <c r="F126" s="225" t="s">
        <v>212</v>
      </c>
      <c r="G126" s="167"/>
      <c r="H126" s="167"/>
      <c r="I126" s="170"/>
      <c r="J126" s="226">
        <f>BK126</f>
        <v>0</v>
      </c>
      <c r="K126" s="167"/>
      <c r="L126" s="172"/>
      <c r="M126" s="173"/>
      <c r="N126" s="174"/>
      <c r="O126" s="174"/>
      <c r="P126" s="175">
        <f>SUM(P127:P128)</f>
        <v>0</v>
      </c>
      <c r="Q126" s="174"/>
      <c r="R126" s="175">
        <f>SUM(R127:R128)</f>
        <v>0</v>
      </c>
      <c r="S126" s="174"/>
      <c r="T126" s="176">
        <f>SUM(T127:T128)</f>
        <v>0</v>
      </c>
      <c r="AR126" s="177" t="s">
        <v>83</v>
      </c>
      <c r="AT126" s="178" t="s">
        <v>75</v>
      </c>
      <c r="AU126" s="178" t="s">
        <v>83</v>
      </c>
      <c r="AY126" s="177" t="s">
        <v>148</v>
      </c>
      <c r="BK126" s="179">
        <f>SUM(BK127:BK128)</f>
        <v>0</v>
      </c>
    </row>
    <row r="127" spans="1:65" s="2" customFormat="1" ht="33" customHeight="1">
      <c r="A127" s="35"/>
      <c r="B127" s="36"/>
      <c r="C127" s="180" t="s">
        <v>83</v>
      </c>
      <c r="D127" s="180" t="s">
        <v>149</v>
      </c>
      <c r="E127" s="181" t="s">
        <v>213</v>
      </c>
      <c r="F127" s="182" t="s">
        <v>214</v>
      </c>
      <c r="G127" s="183" t="s">
        <v>215</v>
      </c>
      <c r="H127" s="184">
        <v>58.32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216</v>
      </c>
    </row>
    <row r="128" spans="1:65" s="2" customFormat="1" ht="21.75" customHeight="1">
      <c r="A128" s="35"/>
      <c r="B128" s="36"/>
      <c r="C128" s="180" t="s">
        <v>85</v>
      </c>
      <c r="D128" s="180" t="s">
        <v>149</v>
      </c>
      <c r="E128" s="181" t="s">
        <v>217</v>
      </c>
      <c r="F128" s="182" t="s">
        <v>218</v>
      </c>
      <c r="G128" s="183" t="s">
        <v>215</v>
      </c>
      <c r="H128" s="184">
        <v>58.32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219</v>
      </c>
    </row>
    <row r="129" spans="1:65" s="11" customFormat="1" ht="22.9" customHeight="1">
      <c r="B129" s="166"/>
      <c r="C129" s="167"/>
      <c r="D129" s="168" t="s">
        <v>75</v>
      </c>
      <c r="E129" s="225" t="s">
        <v>108</v>
      </c>
      <c r="F129" s="225" t="s">
        <v>220</v>
      </c>
      <c r="G129" s="167"/>
      <c r="H129" s="167"/>
      <c r="I129" s="170"/>
      <c r="J129" s="226">
        <f>BK129</f>
        <v>0</v>
      </c>
      <c r="K129" s="167"/>
      <c r="L129" s="172"/>
      <c r="M129" s="173"/>
      <c r="N129" s="174"/>
      <c r="O129" s="174"/>
      <c r="P129" s="175">
        <f>SUM(P130:P146)</f>
        <v>0</v>
      </c>
      <c r="Q129" s="174"/>
      <c r="R129" s="175">
        <f>SUM(R130:R146)</f>
        <v>0</v>
      </c>
      <c r="S129" s="174"/>
      <c r="T129" s="176">
        <f>SUM(T130:T146)</f>
        <v>2103.3998000000001</v>
      </c>
      <c r="AR129" s="177" t="s">
        <v>83</v>
      </c>
      <c r="AT129" s="178" t="s">
        <v>75</v>
      </c>
      <c r="AU129" s="178" t="s">
        <v>83</v>
      </c>
      <c r="AY129" s="177" t="s">
        <v>148</v>
      </c>
      <c r="BK129" s="179">
        <f>SUM(BK130:BK146)</f>
        <v>0</v>
      </c>
    </row>
    <row r="130" spans="1:65" s="2" customFormat="1" ht="16.5" customHeight="1">
      <c r="A130" s="35"/>
      <c r="B130" s="36"/>
      <c r="C130" s="180" t="s">
        <v>90</v>
      </c>
      <c r="D130" s="180" t="s">
        <v>149</v>
      </c>
      <c r="E130" s="181" t="s">
        <v>221</v>
      </c>
      <c r="F130" s="182" t="s">
        <v>222</v>
      </c>
      <c r="G130" s="183" t="s">
        <v>215</v>
      </c>
      <c r="H130" s="184">
        <v>353.53800000000001</v>
      </c>
      <c r="I130" s="185"/>
      <c r="J130" s="186">
        <f>ROUND(I130*H130,2)</f>
        <v>0</v>
      </c>
      <c r="K130" s="187"/>
      <c r="L130" s="40"/>
      <c r="M130" s="188" t="s">
        <v>1</v>
      </c>
      <c r="N130" s="189" t="s">
        <v>41</v>
      </c>
      <c r="O130" s="72"/>
      <c r="P130" s="190">
        <f>O130*H130</f>
        <v>0</v>
      </c>
      <c r="Q130" s="190">
        <v>0</v>
      </c>
      <c r="R130" s="190">
        <f>Q130*H130</f>
        <v>0</v>
      </c>
      <c r="S130" s="190">
        <v>2.4</v>
      </c>
      <c r="T130" s="191">
        <f>S130*H130</f>
        <v>848.49120000000005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93</v>
      </c>
      <c r="AT130" s="192" t="s">
        <v>149</v>
      </c>
      <c r="AU130" s="192" t="s">
        <v>85</v>
      </c>
      <c r="AY130" s="18" t="s">
        <v>148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83</v>
      </c>
      <c r="BK130" s="193">
        <f>ROUND(I130*H130,2)</f>
        <v>0</v>
      </c>
      <c r="BL130" s="18" t="s">
        <v>93</v>
      </c>
      <c r="BM130" s="192" t="s">
        <v>223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224</v>
      </c>
      <c r="G131" s="195"/>
      <c r="H131" s="199">
        <v>45.36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225</v>
      </c>
      <c r="G132" s="195"/>
      <c r="H132" s="199">
        <v>12.96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5" customFormat="1">
      <c r="B133" s="227"/>
      <c r="C133" s="228"/>
      <c r="D133" s="196" t="s">
        <v>155</v>
      </c>
      <c r="E133" s="229" t="s">
        <v>1</v>
      </c>
      <c r="F133" s="230" t="s">
        <v>226</v>
      </c>
      <c r="G133" s="228"/>
      <c r="H133" s="231">
        <v>58.32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155</v>
      </c>
      <c r="AU133" s="237" t="s">
        <v>85</v>
      </c>
      <c r="AV133" s="15" t="s">
        <v>90</v>
      </c>
      <c r="AW133" s="15" t="s">
        <v>32</v>
      </c>
      <c r="AX133" s="15" t="s">
        <v>76</v>
      </c>
      <c r="AY133" s="237" t="s">
        <v>148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227</v>
      </c>
      <c r="G134" s="195"/>
      <c r="H134" s="199">
        <v>295.21800000000002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76</v>
      </c>
      <c r="AY134" s="205" t="s">
        <v>148</v>
      </c>
    </row>
    <row r="135" spans="1:65" s="15" customFormat="1">
      <c r="B135" s="227"/>
      <c r="C135" s="228"/>
      <c r="D135" s="196" t="s">
        <v>155</v>
      </c>
      <c r="E135" s="229" t="s">
        <v>1</v>
      </c>
      <c r="F135" s="230" t="s">
        <v>226</v>
      </c>
      <c r="G135" s="228"/>
      <c r="H135" s="231">
        <v>295.21800000000002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155</v>
      </c>
      <c r="AU135" s="237" t="s">
        <v>85</v>
      </c>
      <c r="AV135" s="15" t="s">
        <v>90</v>
      </c>
      <c r="AW135" s="15" t="s">
        <v>32</v>
      </c>
      <c r="AX135" s="15" t="s">
        <v>76</v>
      </c>
      <c r="AY135" s="237" t="s">
        <v>148</v>
      </c>
    </row>
    <row r="136" spans="1:65" s="16" customFormat="1">
      <c r="B136" s="238"/>
      <c r="C136" s="239"/>
      <c r="D136" s="196" t="s">
        <v>155</v>
      </c>
      <c r="E136" s="240" t="s">
        <v>1</v>
      </c>
      <c r="F136" s="241" t="s">
        <v>228</v>
      </c>
      <c r="G136" s="239"/>
      <c r="H136" s="242">
        <v>353.53800000000001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155</v>
      </c>
      <c r="AU136" s="248" t="s">
        <v>85</v>
      </c>
      <c r="AV136" s="16" t="s">
        <v>93</v>
      </c>
      <c r="AW136" s="16" t="s">
        <v>32</v>
      </c>
      <c r="AX136" s="16" t="s">
        <v>83</v>
      </c>
      <c r="AY136" s="248" t="s">
        <v>148</v>
      </c>
    </row>
    <row r="137" spans="1:65" s="2" customFormat="1" ht="21.75" customHeight="1">
      <c r="A137" s="35"/>
      <c r="B137" s="36"/>
      <c r="C137" s="180" t="s">
        <v>93</v>
      </c>
      <c r="D137" s="180" t="s">
        <v>149</v>
      </c>
      <c r="E137" s="181" t="s">
        <v>229</v>
      </c>
      <c r="F137" s="182" t="s">
        <v>230</v>
      </c>
      <c r="G137" s="183" t="s">
        <v>231</v>
      </c>
      <c r="H137" s="184">
        <v>40.32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41</v>
      </c>
      <c r="O137" s="72"/>
      <c r="P137" s="190">
        <f>O137*H137</f>
        <v>0</v>
      </c>
      <c r="Q137" s="190">
        <v>0</v>
      </c>
      <c r="R137" s="190">
        <f>Q137*H137</f>
        <v>0</v>
      </c>
      <c r="S137" s="190">
        <v>3.4000000000000002E-2</v>
      </c>
      <c r="T137" s="191">
        <f>S137*H137</f>
        <v>1.3708800000000001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93</v>
      </c>
      <c r="AT137" s="192" t="s">
        <v>149</v>
      </c>
      <c r="AU137" s="192" t="s">
        <v>85</v>
      </c>
      <c r="AY137" s="18" t="s">
        <v>148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93</v>
      </c>
      <c r="BM137" s="192" t="s">
        <v>232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233</v>
      </c>
      <c r="G138" s="195"/>
      <c r="H138" s="199">
        <v>22.68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234</v>
      </c>
      <c r="G139" s="195"/>
      <c r="H139" s="199">
        <v>17.64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76</v>
      </c>
      <c r="AY139" s="205" t="s">
        <v>148</v>
      </c>
    </row>
    <row r="140" spans="1:65" s="16" customFormat="1">
      <c r="B140" s="238"/>
      <c r="C140" s="239"/>
      <c r="D140" s="196" t="s">
        <v>155</v>
      </c>
      <c r="E140" s="240" t="s">
        <v>1</v>
      </c>
      <c r="F140" s="241" t="s">
        <v>228</v>
      </c>
      <c r="G140" s="239"/>
      <c r="H140" s="242">
        <v>40.32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155</v>
      </c>
      <c r="AU140" s="248" t="s">
        <v>85</v>
      </c>
      <c r="AV140" s="16" t="s">
        <v>93</v>
      </c>
      <c r="AW140" s="16" t="s">
        <v>32</v>
      </c>
      <c r="AX140" s="16" t="s">
        <v>83</v>
      </c>
      <c r="AY140" s="248" t="s">
        <v>148</v>
      </c>
    </row>
    <row r="141" spans="1:65" s="2" customFormat="1" ht="21.75" customHeight="1">
      <c r="A141" s="35"/>
      <c r="B141" s="36"/>
      <c r="C141" s="180" t="s">
        <v>96</v>
      </c>
      <c r="D141" s="180" t="s">
        <v>149</v>
      </c>
      <c r="E141" s="181" t="s">
        <v>235</v>
      </c>
      <c r="F141" s="182" t="s">
        <v>236</v>
      </c>
      <c r="G141" s="183" t="s">
        <v>231</v>
      </c>
      <c r="H141" s="184">
        <v>3.8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41</v>
      </c>
      <c r="O141" s="72"/>
      <c r="P141" s="190">
        <f>O141*H141</f>
        <v>0</v>
      </c>
      <c r="Q141" s="190">
        <v>0</v>
      </c>
      <c r="R141" s="190">
        <f>Q141*H141</f>
        <v>0</v>
      </c>
      <c r="S141" s="190">
        <v>7.5999999999999998E-2</v>
      </c>
      <c r="T141" s="191">
        <f>S141*H141</f>
        <v>0.2888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93</v>
      </c>
      <c r="AT141" s="192" t="s">
        <v>149</v>
      </c>
      <c r="AU141" s="192" t="s">
        <v>85</v>
      </c>
      <c r="AY141" s="18" t="s">
        <v>148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93</v>
      </c>
      <c r="BM141" s="192" t="s">
        <v>237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238</v>
      </c>
      <c r="G142" s="195"/>
      <c r="H142" s="199">
        <v>3.8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83</v>
      </c>
      <c r="AY142" s="205" t="s">
        <v>148</v>
      </c>
    </row>
    <row r="143" spans="1:65" s="2" customFormat="1" ht="16.5" customHeight="1">
      <c r="A143" s="35"/>
      <c r="B143" s="36"/>
      <c r="C143" s="180" t="s">
        <v>99</v>
      </c>
      <c r="D143" s="180" t="s">
        <v>149</v>
      </c>
      <c r="E143" s="181" t="s">
        <v>239</v>
      </c>
      <c r="F143" s="182" t="s">
        <v>240</v>
      </c>
      <c r="G143" s="183" t="s">
        <v>231</v>
      </c>
      <c r="H143" s="184">
        <v>52.92</v>
      </c>
      <c r="I143" s="185"/>
      <c r="J143" s="186">
        <f>ROUND(I143*H143,2)</f>
        <v>0</v>
      </c>
      <c r="K143" s="187"/>
      <c r="L143" s="40"/>
      <c r="M143" s="188" t="s">
        <v>1</v>
      </c>
      <c r="N143" s="189" t="s">
        <v>41</v>
      </c>
      <c r="O143" s="72"/>
      <c r="P143" s="190">
        <f>O143*H143</f>
        <v>0</v>
      </c>
      <c r="Q143" s="190">
        <v>0</v>
      </c>
      <c r="R143" s="190">
        <f>Q143*H143</f>
        <v>0</v>
      </c>
      <c r="S143" s="190">
        <v>6.6000000000000003E-2</v>
      </c>
      <c r="T143" s="191">
        <f>S143*H143</f>
        <v>3.4927200000000003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93</v>
      </c>
      <c r="AT143" s="192" t="s">
        <v>149</v>
      </c>
      <c r="AU143" s="192" t="s">
        <v>85</v>
      </c>
      <c r="AY143" s="18" t="s">
        <v>148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93</v>
      </c>
      <c r="BM143" s="192" t="s">
        <v>241</v>
      </c>
    </row>
    <row r="144" spans="1:65" s="12" customFormat="1">
      <c r="B144" s="194"/>
      <c r="C144" s="195"/>
      <c r="D144" s="196" t="s">
        <v>155</v>
      </c>
      <c r="E144" s="197" t="s">
        <v>1</v>
      </c>
      <c r="F144" s="198" t="s">
        <v>242</v>
      </c>
      <c r="G144" s="195"/>
      <c r="H144" s="199">
        <v>52.92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155</v>
      </c>
      <c r="AU144" s="205" t="s">
        <v>85</v>
      </c>
      <c r="AV144" s="12" t="s">
        <v>85</v>
      </c>
      <c r="AW144" s="12" t="s">
        <v>32</v>
      </c>
      <c r="AX144" s="12" t="s">
        <v>83</v>
      </c>
      <c r="AY144" s="205" t="s">
        <v>148</v>
      </c>
    </row>
    <row r="145" spans="1:65" s="2" customFormat="1" ht="21.75" customHeight="1">
      <c r="A145" s="35"/>
      <c r="B145" s="36"/>
      <c r="C145" s="180" t="s">
        <v>102</v>
      </c>
      <c r="D145" s="180" t="s">
        <v>149</v>
      </c>
      <c r="E145" s="181" t="s">
        <v>243</v>
      </c>
      <c r="F145" s="182" t="s">
        <v>244</v>
      </c>
      <c r="G145" s="183" t="s">
        <v>215</v>
      </c>
      <c r="H145" s="184">
        <v>4165.8540000000003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41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0.3</v>
      </c>
      <c r="T145" s="191">
        <f>S145*H145</f>
        <v>1249.7562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93</v>
      </c>
      <c r="AT145" s="192" t="s">
        <v>149</v>
      </c>
      <c r="AU145" s="192" t="s">
        <v>85</v>
      </c>
      <c r="AY145" s="18" t="s">
        <v>148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93</v>
      </c>
      <c r="BM145" s="192" t="s">
        <v>245</v>
      </c>
    </row>
    <row r="146" spans="1:65" s="12" customFormat="1">
      <c r="B146" s="194"/>
      <c r="C146" s="195"/>
      <c r="D146" s="196" t="s">
        <v>155</v>
      </c>
      <c r="E146" s="197" t="s">
        <v>1</v>
      </c>
      <c r="F146" s="198" t="s">
        <v>246</v>
      </c>
      <c r="G146" s="195"/>
      <c r="H146" s="199">
        <v>4165.8540000000003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85</v>
      </c>
      <c r="AV146" s="12" t="s">
        <v>85</v>
      </c>
      <c r="AW146" s="12" t="s">
        <v>32</v>
      </c>
      <c r="AX146" s="12" t="s">
        <v>83</v>
      </c>
      <c r="AY146" s="205" t="s">
        <v>148</v>
      </c>
    </row>
    <row r="147" spans="1:65" s="11" customFormat="1" ht="22.9" customHeight="1">
      <c r="B147" s="166"/>
      <c r="C147" s="167"/>
      <c r="D147" s="168" t="s">
        <v>75</v>
      </c>
      <c r="E147" s="225" t="s">
        <v>247</v>
      </c>
      <c r="F147" s="225" t="s">
        <v>248</v>
      </c>
      <c r="G147" s="167"/>
      <c r="H147" s="167"/>
      <c r="I147" s="170"/>
      <c r="J147" s="226">
        <f>BK147</f>
        <v>0</v>
      </c>
      <c r="K147" s="167"/>
      <c r="L147" s="172"/>
      <c r="M147" s="173"/>
      <c r="N147" s="174"/>
      <c r="O147" s="174"/>
      <c r="P147" s="175">
        <f>SUM(P148:P158)</f>
        <v>0</v>
      </c>
      <c r="Q147" s="174"/>
      <c r="R147" s="175">
        <f>SUM(R148:R158)</f>
        <v>1.305E-3</v>
      </c>
      <c r="S147" s="174"/>
      <c r="T147" s="176">
        <f>SUM(T148:T158)</f>
        <v>0</v>
      </c>
      <c r="AR147" s="177" t="s">
        <v>83</v>
      </c>
      <c r="AT147" s="178" t="s">
        <v>75</v>
      </c>
      <c r="AU147" s="178" t="s">
        <v>83</v>
      </c>
      <c r="AY147" s="177" t="s">
        <v>148</v>
      </c>
      <c r="BK147" s="179">
        <f>SUM(BK148:BK158)</f>
        <v>0</v>
      </c>
    </row>
    <row r="148" spans="1:65" s="2" customFormat="1" ht="21.75" customHeight="1">
      <c r="A148" s="35"/>
      <c r="B148" s="36"/>
      <c r="C148" s="180" t="s">
        <v>105</v>
      </c>
      <c r="D148" s="180" t="s">
        <v>149</v>
      </c>
      <c r="E148" s="181" t="s">
        <v>249</v>
      </c>
      <c r="F148" s="182" t="s">
        <v>250</v>
      </c>
      <c r="G148" s="183" t="s">
        <v>251</v>
      </c>
      <c r="H148" s="184">
        <v>2097.2469999999998</v>
      </c>
      <c r="I148" s="185"/>
      <c r="J148" s="186">
        <f>ROUND(I148*H148,2)</f>
        <v>0</v>
      </c>
      <c r="K148" s="187"/>
      <c r="L148" s="40"/>
      <c r="M148" s="188" t="s">
        <v>1</v>
      </c>
      <c r="N148" s="189" t="s">
        <v>41</v>
      </c>
      <c r="O148" s="72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93</v>
      </c>
      <c r="AT148" s="192" t="s">
        <v>149</v>
      </c>
      <c r="AU148" s="192" t="s">
        <v>85</v>
      </c>
      <c r="AY148" s="18" t="s">
        <v>148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83</v>
      </c>
      <c r="BK148" s="193">
        <f>ROUND(I148*H148,2)</f>
        <v>0</v>
      </c>
      <c r="BL148" s="18" t="s">
        <v>93</v>
      </c>
      <c r="BM148" s="192" t="s">
        <v>252</v>
      </c>
    </row>
    <row r="149" spans="1:65" s="12" customFormat="1">
      <c r="B149" s="194"/>
      <c r="C149" s="195"/>
      <c r="D149" s="196" t="s">
        <v>155</v>
      </c>
      <c r="E149" s="197" t="s">
        <v>1</v>
      </c>
      <c r="F149" s="198" t="s">
        <v>253</v>
      </c>
      <c r="G149" s="195"/>
      <c r="H149" s="199">
        <v>2097.2469999999998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155</v>
      </c>
      <c r="AU149" s="205" t="s">
        <v>85</v>
      </c>
      <c r="AV149" s="12" t="s">
        <v>85</v>
      </c>
      <c r="AW149" s="12" t="s">
        <v>32</v>
      </c>
      <c r="AX149" s="12" t="s">
        <v>83</v>
      </c>
      <c r="AY149" s="205" t="s">
        <v>148</v>
      </c>
    </row>
    <row r="150" spans="1:65" s="2" customFormat="1" ht="21.75" customHeight="1">
      <c r="A150" s="35"/>
      <c r="B150" s="36"/>
      <c r="C150" s="180" t="s">
        <v>108</v>
      </c>
      <c r="D150" s="180" t="s">
        <v>149</v>
      </c>
      <c r="E150" s="181" t="s">
        <v>254</v>
      </c>
      <c r="F150" s="182" t="s">
        <v>255</v>
      </c>
      <c r="G150" s="183" t="s">
        <v>251</v>
      </c>
      <c r="H150" s="184">
        <v>0.17399999999999999</v>
      </c>
      <c r="I150" s="185"/>
      <c r="J150" s="186">
        <f>ROUND(I150*H150,2)</f>
        <v>0</v>
      </c>
      <c r="K150" s="187"/>
      <c r="L150" s="40"/>
      <c r="M150" s="188" t="s">
        <v>1</v>
      </c>
      <c r="N150" s="189" t="s">
        <v>41</v>
      </c>
      <c r="O150" s="72"/>
      <c r="P150" s="190">
        <f>O150*H150</f>
        <v>0</v>
      </c>
      <c r="Q150" s="190">
        <v>7.4999999999999997E-3</v>
      </c>
      <c r="R150" s="190">
        <f>Q150*H150</f>
        <v>1.305E-3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93</v>
      </c>
      <c r="AT150" s="192" t="s">
        <v>149</v>
      </c>
      <c r="AU150" s="192" t="s">
        <v>85</v>
      </c>
      <c r="AY150" s="18" t="s">
        <v>148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83</v>
      </c>
      <c r="BK150" s="193">
        <f>ROUND(I150*H150,2)</f>
        <v>0</v>
      </c>
      <c r="BL150" s="18" t="s">
        <v>93</v>
      </c>
      <c r="BM150" s="192" t="s">
        <v>256</v>
      </c>
    </row>
    <row r="151" spans="1:65" s="2" customFormat="1" ht="21.75" customHeight="1">
      <c r="A151" s="35"/>
      <c r="B151" s="36"/>
      <c r="C151" s="180" t="s">
        <v>111</v>
      </c>
      <c r="D151" s="180" t="s">
        <v>149</v>
      </c>
      <c r="E151" s="181" t="s">
        <v>257</v>
      </c>
      <c r="F151" s="182" t="s">
        <v>258</v>
      </c>
      <c r="G151" s="183" t="s">
        <v>251</v>
      </c>
      <c r="H151" s="184">
        <v>2097.2469999999998</v>
      </c>
      <c r="I151" s="185"/>
      <c r="J151" s="186">
        <f>ROUND(I151*H151,2)</f>
        <v>0</v>
      </c>
      <c r="K151" s="187"/>
      <c r="L151" s="40"/>
      <c r="M151" s="188" t="s">
        <v>1</v>
      </c>
      <c r="N151" s="189" t="s">
        <v>41</v>
      </c>
      <c r="O151" s="72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2" t="s">
        <v>93</v>
      </c>
      <c r="AT151" s="192" t="s">
        <v>149</v>
      </c>
      <c r="AU151" s="192" t="s">
        <v>85</v>
      </c>
      <c r="AY151" s="18" t="s">
        <v>148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83</v>
      </c>
      <c r="BK151" s="193">
        <f>ROUND(I151*H151,2)</f>
        <v>0</v>
      </c>
      <c r="BL151" s="18" t="s">
        <v>93</v>
      </c>
      <c r="BM151" s="192" t="s">
        <v>259</v>
      </c>
    </row>
    <row r="152" spans="1:65" s="2" customFormat="1" ht="21.75" customHeight="1">
      <c r="A152" s="35"/>
      <c r="B152" s="36"/>
      <c r="C152" s="180" t="s">
        <v>114</v>
      </c>
      <c r="D152" s="180" t="s">
        <v>149</v>
      </c>
      <c r="E152" s="181" t="s">
        <v>260</v>
      </c>
      <c r="F152" s="182" t="s">
        <v>261</v>
      </c>
      <c r="G152" s="183" t="s">
        <v>251</v>
      </c>
      <c r="H152" s="184">
        <v>2103.5740000000001</v>
      </c>
      <c r="I152" s="185"/>
      <c r="J152" s="186">
        <f>ROUND(I152*H152,2)</f>
        <v>0</v>
      </c>
      <c r="K152" s="187"/>
      <c r="L152" s="40"/>
      <c r="M152" s="188" t="s">
        <v>1</v>
      </c>
      <c r="N152" s="189" t="s">
        <v>41</v>
      </c>
      <c r="O152" s="72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93</v>
      </c>
      <c r="AT152" s="192" t="s">
        <v>149</v>
      </c>
      <c r="AU152" s="192" t="s">
        <v>85</v>
      </c>
      <c r="AY152" s="18" t="s">
        <v>148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83</v>
      </c>
      <c r="BK152" s="193">
        <f>ROUND(I152*H152,2)</f>
        <v>0</v>
      </c>
      <c r="BL152" s="18" t="s">
        <v>93</v>
      </c>
      <c r="BM152" s="192" t="s">
        <v>262</v>
      </c>
    </row>
    <row r="153" spans="1:65" s="2" customFormat="1" ht="21.75" customHeight="1">
      <c r="A153" s="35"/>
      <c r="B153" s="36"/>
      <c r="C153" s="180" t="s">
        <v>117</v>
      </c>
      <c r="D153" s="180" t="s">
        <v>149</v>
      </c>
      <c r="E153" s="181" t="s">
        <v>263</v>
      </c>
      <c r="F153" s="182" t="s">
        <v>264</v>
      </c>
      <c r="G153" s="183" t="s">
        <v>251</v>
      </c>
      <c r="H153" s="184">
        <v>50485.775999999998</v>
      </c>
      <c r="I153" s="185"/>
      <c r="J153" s="186">
        <f>ROUND(I153*H153,2)</f>
        <v>0</v>
      </c>
      <c r="K153" s="187"/>
      <c r="L153" s="40"/>
      <c r="M153" s="188" t="s">
        <v>1</v>
      </c>
      <c r="N153" s="189" t="s">
        <v>41</v>
      </c>
      <c r="O153" s="72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2" t="s">
        <v>93</v>
      </c>
      <c r="AT153" s="192" t="s">
        <v>149</v>
      </c>
      <c r="AU153" s="192" t="s">
        <v>85</v>
      </c>
      <c r="AY153" s="18" t="s">
        <v>148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83</v>
      </c>
      <c r="BK153" s="193">
        <f>ROUND(I153*H153,2)</f>
        <v>0</v>
      </c>
      <c r="BL153" s="18" t="s">
        <v>93</v>
      </c>
      <c r="BM153" s="192" t="s">
        <v>265</v>
      </c>
    </row>
    <row r="154" spans="1:65" s="12" customFormat="1">
      <c r="B154" s="194"/>
      <c r="C154" s="195"/>
      <c r="D154" s="196" t="s">
        <v>155</v>
      </c>
      <c r="E154" s="195"/>
      <c r="F154" s="198" t="s">
        <v>266</v>
      </c>
      <c r="G154" s="195"/>
      <c r="H154" s="199">
        <v>50485.775999999998</v>
      </c>
      <c r="I154" s="200"/>
      <c r="J154" s="195"/>
      <c r="K154" s="195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155</v>
      </c>
      <c r="AU154" s="205" t="s">
        <v>85</v>
      </c>
      <c r="AV154" s="12" t="s">
        <v>85</v>
      </c>
      <c r="AW154" s="12" t="s">
        <v>4</v>
      </c>
      <c r="AX154" s="12" t="s">
        <v>83</v>
      </c>
      <c r="AY154" s="205" t="s">
        <v>148</v>
      </c>
    </row>
    <row r="155" spans="1:65" s="2" customFormat="1" ht="33" customHeight="1">
      <c r="A155" s="35"/>
      <c r="B155" s="36"/>
      <c r="C155" s="180" t="s">
        <v>120</v>
      </c>
      <c r="D155" s="180" t="s">
        <v>149</v>
      </c>
      <c r="E155" s="181" t="s">
        <v>267</v>
      </c>
      <c r="F155" s="182" t="s">
        <v>268</v>
      </c>
      <c r="G155" s="183" t="s">
        <v>251</v>
      </c>
      <c r="H155" s="184">
        <v>2097.2469999999998</v>
      </c>
      <c r="I155" s="185"/>
      <c r="J155" s="186">
        <f>ROUND(I155*H155,2)</f>
        <v>0</v>
      </c>
      <c r="K155" s="187"/>
      <c r="L155" s="40"/>
      <c r="M155" s="188" t="s">
        <v>1</v>
      </c>
      <c r="N155" s="189" t="s">
        <v>41</v>
      </c>
      <c r="O155" s="72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93</v>
      </c>
      <c r="AT155" s="192" t="s">
        <v>149</v>
      </c>
      <c r="AU155" s="192" t="s">
        <v>85</v>
      </c>
      <c r="AY155" s="18" t="s">
        <v>148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83</v>
      </c>
      <c r="BK155" s="193">
        <f>ROUND(I155*H155,2)</f>
        <v>0</v>
      </c>
      <c r="BL155" s="18" t="s">
        <v>93</v>
      </c>
      <c r="BM155" s="192" t="s">
        <v>269</v>
      </c>
    </row>
    <row r="156" spans="1:65" s="2" customFormat="1" ht="33" customHeight="1">
      <c r="A156" s="35"/>
      <c r="B156" s="36"/>
      <c r="C156" s="180" t="s">
        <v>270</v>
      </c>
      <c r="D156" s="180" t="s">
        <v>149</v>
      </c>
      <c r="E156" s="181" t="s">
        <v>271</v>
      </c>
      <c r="F156" s="182" t="s">
        <v>272</v>
      </c>
      <c r="G156" s="183" t="s">
        <v>251</v>
      </c>
      <c r="H156" s="184">
        <v>5.1529999999999996</v>
      </c>
      <c r="I156" s="185"/>
      <c r="J156" s="186">
        <f>ROUND(I156*H156,2)</f>
        <v>0</v>
      </c>
      <c r="K156" s="187"/>
      <c r="L156" s="40"/>
      <c r="M156" s="188" t="s">
        <v>1</v>
      </c>
      <c r="N156" s="189" t="s">
        <v>41</v>
      </c>
      <c r="O156" s="72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93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93</v>
      </c>
      <c r="BM156" s="192" t="s">
        <v>273</v>
      </c>
    </row>
    <row r="157" spans="1:65" s="12" customFormat="1">
      <c r="B157" s="194"/>
      <c r="C157" s="195"/>
      <c r="D157" s="196" t="s">
        <v>155</v>
      </c>
      <c r="E157" s="197" t="s">
        <v>1</v>
      </c>
      <c r="F157" s="198" t="s">
        <v>274</v>
      </c>
      <c r="G157" s="195"/>
      <c r="H157" s="199">
        <v>5.1529999999999996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32</v>
      </c>
      <c r="AX157" s="12" t="s">
        <v>83</v>
      </c>
      <c r="AY157" s="205" t="s">
        <v>148</v>
      </c>
    </row>
    <row r="158" spans="1:65" s="2" customFormat="1" ht="33" customHeight="1">
      <c r="A158" s="35"/>
      <c r="B158" s="36"/>
      <c r="C158" s="180" t="s">
        <v>8</v>
      </c>
      <c r="D158" s="180" t="s">
        <v>149</v>
      </c>
      <c r="E158" s="181" t="s">
        <v>275</v>
      </c>
      <c r="F158" s="182" t="s">
        <v>276</v>
      </c>
      <c r="G158" s="183" t="s">
        <v>251</v>
      </c>
      <c r="H158" s="184">
        <v>0.17399999999999999</v>
      </c>
      <c r="I158" s="185"/>
      <c r="J158" s="186">
        <f>ROUND(I158*H158,2)</f>
        <v>0</v>
      </c>
      <c r="K158" s="187"/>
      <c r="L158" s="40"/>
      <c r="M158" s="188" t="s">
        <v>1</v>
      </c>
      <c r="N158" s="189" t="s">
        <v>41</v>
      </c>
      <c r="O158" s="72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93</v>
      </c>
      <c r="AT158" s="192" t="s">
        <v>149</v>
      </c>
      <c r="AU158" s="192" t="s">
        <v>85</v>
      </c>
      <c r="AY158" s="18" t="s">
        <v>148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83</v>
      </c>
      <c r="BK158" s="193">
        <f>ROUND(I158*H158,2)</f>
        <v>0</v>
      </c>
      <c r="BL158" s="18" t="s">
        <v>93</v>
      </c>
      <c r="BM158" s="192" t="s">
        <v>277</v>
      </c>
    </row>
    <row r="159" spans="1:65" s="11" customFormat="1" ht="25.9" customHeight="1">
      <c r="B159" s="166"/>
      <c r="C159" s="167"/>
      <c r="D159" s="168" t="s">
        <v>75</v>
      </c>
      <c r="E159" s="169" t="s">
        <v>278</v>
      </c>
      <c r="F159" s="169" t="s">
        <v>279</v>
      </c>
      <c r="G159" s="167"/>
      <c r="H159" s="167"/>
      <c r="I159" s="170"/>
      <c r="J159" s="171">
        <f>BK159</f>
        <v>0</v>
      </c>
      <c r="K159" s="167"/>
      <c r="L159" s="172"/>
      <c r="M159" s="173"/>
      <c r="N159" s="174"/>
      <c r="O159" s="174"/>
      <c r="P159" s="175">
        <f>P160</f>
        <v>0</v>
      </c>
      <c r="Q159" s="174"/>
      <c r="R159" s="175">
        <f>R160</f>
        <v>3.85696E-3</v>
      </c>
      <c r="S159" s="174"/>
      <c r="T159" s="176">
        <f>T160</f>
        <v>0.17390351999999998</v>
      </c>
      <c r="AR159" s="177" t="s">
        <v>85</v>
      </c>
      <c r="AT159" s="178" t="s">
        <v>75</v>
      </c>
      <c r="AU159" s="178" t="s">
        <v>76</v>
      </c>
      <c r="AY159" s="177" t="s">
        <v>148</v>
      </c>
      <c r="BK159" s="179">
        <f>BK160</f>
        <v>0</v>
      </c>
    </row>
    <row r="160" spans="1:65" s="11" customFormat="1" ht="22.9" customHeight="1">
      <c r="B160" s="166"/>
      <c r="C160" s="167"/>
      <c r="D160" s="168" t="s">
        <v>75</v>
      </c>
      <c r="E160" s="225" t="s">
        <v>280</v>
      </c>
      <c r="F160" s="225" t="s">
        <v>281</v>
      </c>
      <c r="G160" s="167"/>
      <c r="H160" s="167"/>
      <c r="I160" s="170"/>
      <c r="J160" s="226">
        <f>BK160</f>
        <v>0</v>
      </c>
      <c r="K160" s="167"/>
      <c r="L160" s="172"/>
      <c r="M160" s="173"/>
      <c r="N160" s="174"/>
      <c r="O160" s="174"/>
      <c r="P160" s="175">
        <f>SUM(P161:P162)</f>
        <v>0</v>
      </c>
      <c r="Q160" s="174"/>
      <c r="R160" s="175">
        <f>SUM(R161:R162)</f>
        <v>3.85696E-3</v>
      </c>
      <c r="S160" s="174"/>
      <c r="T160" s="176">
        <f>SUM(T161:T162)</f>
        <v>0.17390351999999998</v>
      </c>
      <c r="AR160" s="177" t="s">
        <v>85</v>
      </c>
      <c r="AT160" s="178" t="s">
        <v>75</v>
      </c>
      <c r="AU160" s="178" t="s">
        <v>83</v>
      </c>
      <c r="AY160" s="177" t="s">
        <v>148</v>
      </c>
      <c r="BK160" s="179">
        <f>SUM(BK161:BK162)</f>
        <v>0</v>
      </c>
    </row>
    <row r="161" spans="1:65" s="2" customFormat="1" ht="21.75" customHeight="1">
      <c r="A161" s="35"/>
      <c r="B161" s="36"/>
      <c r="C161" s="180" t="s">
        <v>282</v>
      </c>
      <c r="D161" s="180" t="s">
        <v>149</v>
      </c>
      <c r="E161" s="181" t="s">
        <v>283</v>
      </c>
      <c r="F161" s="182" t="s">
        <v>284</v>
      </c>
      <c r="G161" s="183" t="s">
        <v>231</v>
      </c>
      <c r="H161" s="184">
        <v>11.343999999999999</v>
      </c>
      <c r="I161" s="185"/>
      <c r="J161" s="186">
        <f>ROUND(I161*H161,2)</f>
        <v>0</v>
      </c>
      <c r="K161" s="187"/>
      <c r="L161" s="40"/>
      <c r="M161" s="188" t="s">
        <v>1</v>
      </c>
      <c r="N161" s="189" t="s">
        <v>41</v>
      </c>
      <c r="O161" s="72"/>
      <c r="P161" s="190">
        <f>O161*H161</f>
        <v>0</v>
      </c>
      <c r="Q161" s="190">
        <v>3.4000000000000002E-4</v>
      </c>
      <c r="R161" s="190">
        <f>Q161*H161</f>
        <v>3.85696E-3</v>
      </c>
      <c r="S161" s="190">
        <v>1.533E-2</v>
      </c>
      <c r="T161" s="191">
        <f>S161*H161</f>
        <v>0.17390351999999998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2" t="s">
        <v>282</v>
      </c>
      <c r="AT161" s="192" t="s">
        <v>149</v>
      </c>
      <c r="AU161" s="192" t="s">
        <v>85</v>
      </c>
      <c r="AY161" s="18" t="s">
        <v>148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83</v>
      </c>
      <c r="BK161" s="193">
        <f>ROUND(I161*H161,2)</f>
        <v>0</v>
      </c>
      <c r="BL161" s="18" t="s">
        <v>282</v>
      </c>
      <c r="BM161" s="192" t="s">
        <v>285</v>
      </c>
    </row>
    <row r="162" spans="1:65" s="12" customFormat="1">
      <c r="B162" s="194"/>
      <c r="C162" s="195"/>
      <c r="D162" s="196" t="s">
        <v>155</v>
      </c>
      <c r="E162" s="197" t="s">
        <v>1</v>
      </c>
      <c r="F162" s="198" t="s">
        <v>286</v>
      </c>
      <c r="G162" s="195"/>
      <c r="H162" s="199">
        <v>11.343999999999999</v>
      </c>
      <c r="I162" s="200"/>
      <c r="J162" s="195"/>
      <c r="K162" s="195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155</v>
      </c>
      <c r="AU162" s="205" t="s">
        <v>85</v>
      </c>
      <c r="AV162" s="12" t="s">
        <v>85</v>
      </c>
      <c r="AW162" s="12" t="s">
        <v>32</v>
      </c>
      <c r="AX162" s="12" t="s">
        <v>83</v>
      </c>
      <c r="AY162" s="205" t="s">
        <v>148</v>
      </c>
    </row>
    <row r="163" spans="1:65" s="11" customFormat="1" ht="25.9" customHeight="1">
      <c r="B163" s="166"/>
      <c r="C163" s="167"/>
      <c r="D163" s="168" t="s">
        <v>75</v>
      </c>
      <c r="E163" s="169" t="s">
        <v>171</v>
      </c>
      <c r="F163" s="169" t="s">
        <v>172</v>
      </c>
      <c r="G163" s="167"/>
      <c r="H163" s="167"/>
      <c r="I163" s="170"/>
      <c r="J163" s="171">
        <f>BK163</f>
        <v>0</v>
      </c>
      <c r="K163" s="167"/>
      <c r="L163" s="172"/>
      <c r="M163" s="173"/>
      <c r="N163" s="174"/>
      <c r="O163" s="174"/>
      <c r="P163" s="175">
        <f>P164</f>
        <v>0</v>
      </c>
      <c r="Q163" s="174"/>
      <c r="R163" s="175">
        <f>R164</f>
        <v>0</v>
      </c>
      <c r="S163" s="174"/>
      <c r="T163" s="176">
        <f>T164</f>
        <v>0</v>
      </c>
      <c r="AR163" s="177" t="s">
        <v>96</v>
      </c>
      <c r="AT163" s="178" t="s">
        <v>75</v>
      </c>
      <c r="AU163" s="178" t="s">
        <v>76</v>
      </c>
      <c r="AY163" s="177" t="s">
        <v>148</v>
      </c>
      <c r="BK163" s="179">
        <f>BK164</f>
        <v>0</v>
      </c>
    </row>
    <row r="164" spans="1:65" s="11" customFormat="1" ht="22.9" customHeight="1">
      <c r="B164" s="166"/>
      <c r="C164" s="167"/>
      <c r="D164" s="168" t="s">
        <v>75</v>
      </c>
      <c r="E164" s="225" t="s">
        <v>287</v>
      </c>
      <c r="F164" s="225" t="s">
        <v>288</v>
      </c>
      <c r="G164" s="167"/>
      <c r="H164" s="167"/>
      <c r="I164" s="170"/>
      <c r="J164" s="226">
        <f>BK164</f>
        <v>0</v>
      </c>
      <c r="K164" s="167"/>
      <c r="L164" s="172"/>
      <c r="M164" s="173"/>
      <c r="N164" s="174"/>
      <c r="O164" s="174"/>
      <c r="P164" s="175">
        <f>SUM(P165:P166)</f>
        <v>0</v>
      </c>
      <c r="Q164" s="174"/>
      <c r="R164" s="175">
        <f>SUM(R165:R166)</f>
        <v>0</v>
      </c>
      <c r="S164" s="174"/>
      <c r="T164" s="176">
        <f>SUM(T165:T166)</f>
        <v>0</v>
      </c>
      <c r="AR164" s="177" t="s">
        <v>96</v>
      </c>
      <c r="AT164" s="178" t="s">
        <v>75</v>
      </c>
      <c r="AU164" s="178" t="s">
        <v>83</v>
      </c>
      <c r="AY164" s="177" t="s">
        <v>148</v>
      </c>
      <c r="BK164" s="179">
        <f>SUM(BK165:BK166)</f>
        <v>0</v>
      </c>
    </row>
    <row r="165" spans="1:65" s="2" customFormat="1" ht="21.75" customHeight="1">
      <c r="A165" s="35"/>
      <c r="B165" s="36"/>
      <c r="C165" s="180" t="s">
        <v>289</v>
      </c>
      <c r="D165" s="180" t="s">
        <v>149</v>
      </c>
      <c r="E165" s="181" t="s">
        <v>290</v>
      </c>
      <c r="F165" s="182" t="s">
        <v>291</v>
      </c>
      <c r="G165" s="183" t="s">
        <v>152</v>
      </c>
      <c r="H165" s="184">
        <v>1</v>
      </c>
      <c r="I165" s="185"/>
      <c r="J165" s="186">
        <f>ROUND(I165*H165,2)</f>
        <v>0</v>
      </c>
      <c r="K165" s="187"/>
      <c r="L165" s="40"/>
      <c r="M165" s="188" t="s">
        <v>1</v>
      </c>
      <c r="N165" s="189" t="s">
        <v>41</v>
      </c>
      <c r="O165" s="72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2" t="s">
        <v>292</v>
      </c>
      <c r="AT165" s="192" t="s">
        <v>149</v>
      </c>
      <c r="AU165" s="192" t="s">
        <v>85</v>
      </c>
      <c r="AY165" s="18" t="s">
        <v>148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83</v>
      </c>
      <c r="BK165" s="193">
        <f>ROUND(I165*H165,2)</f>
        <v>0</v>
      </c>
      <c r="BL165" s="18" t="s">
        <v>292</v>
      </c>
      <c r="BM165" s="192" t="s">
        <v>293</v>
      </c>
    </row>
    <row r="166" spans="1:65" s="2" customFormat="1" ht="16.5" customHeight="1">
      <c r="A166" s="35"/>
      <c r="B166" s="36"/>
      <c r="C166" s="180" t="s">
        <v>294</v>
      </c>
      <c r="D166" s="180" t="s">
        <v>149</v>
      </c>
      <c r="E166" s="181" t="s">
        <v>295</v>
      </c>
      <c r="F166" s="182" t="s">
        <v>296</v>
      </c>
      <c r="G166" s="183" t="s">
        <v>152</v>
      </c>
      <c r="H166" s="184">
        <v>1</v>
      </c>
      <c r="I166" s="185"/>
      <c r="J166" s="186">
        <f>ROUND(I166*H166,2)</f>
        <v>0</v>
      </c>
      <c r="K166" s="187"/>
      <c r="L166" s="40"/>
      <c r="M166" s="249" t="s">
        <v>1</v>
      </c>
      <c r="N166" s="250" t="s">
        <v>41</v>
      </c>
      <c r="O166" s="251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2" t="s">
        <v>292</v>
      </c>
      <c r="AT166" s="192" t="s">
        <v>149</v>
      </c>
      <c r="AU166" s="192" t="s">
        <v>85</v>
      </c>
      <c r="AY166" s="18" t="s">
        <v>148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83</v>
      </c>
      <c r="BK166" s="193">
        <f>ROUND(I166*H166,2)</f>
        <v>0</v>
      </c>
      <c r="BL166" s="18" t="s">
        <v>292</v>
      </c>
      <c r="BM166" s="192" t="s">
        <v>297</v>
      </c>
    </row>
    <row r="167" spans="1:65" s="2" customFormat="1" ht="6.95" customHeight="1">
      <c r="A167" s="35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40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algorithmName="SHA-512" hashValue="tp6ErIui5yT++BEFCqQzXMLUcZFbGTJn6whoIsNEfRuRF/77/iMB4ep/ZZTaqSdZ2EsSDoc0XamdxxMVEc/pQA==" saltValue="dP4bsZn0FjIfmf2mRpsj7T/wFZorit+3VszeDCakngVmI+7PHSVOx3cP9mQMwNc0epHZ4RtsyD3sNAWqzwqd6Q==" spinCount="100000" sheet="1" objects="1" scenarios="1" formatColumns="0" formatRows="0" autoFilter="0"/>
  <autoFilter ref="C123:K16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298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ROUND((SUM(BE122:BE156)),  2)</f>
        <v>0</v>
      </c>
      <c r="G33" s="35"/>
      <c r="H33" s="35"/>
      <c r="I33" s="125">
        <v>0.21</v>
      </c>
      <c r="J33" s="124">
        <f>ROUND(((SUM(BE122:BE156))*I33),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ROUND((SUM(BF122:BF156)),  2)</f>
        <v>0</v>
      </c>
      <c r="G34" s="35"/>
      <c r="H34" s="35"/>
      <c r="I34" s="125">
        <v>0.15</v>
      </c>
      <c r="J34" s="124">
        <f>ROUND(((SUM(BF122:BF156))*I34),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ROUND((SUM(BG122:BG156)),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ROUND((SUM(BH122:BH156)),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ROUND((SUM(BI122:BI156)),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2 - SO 02 - Ocelová hala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J124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J127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J143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132</v>
      </c>
      <c r="E101" s="151"/>
      <c r="F101" s="151"/>
      <c r="G101" s="151"/>
      <c r="H101" s="151"/>
      <c r="I101" s="151"/>
      <c r="J101" s="152">
        <f>J153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209</v>
      </c>
      <c r="E102" s="222"/>
      <c r="F102" s="222"/>
      <c r="G102" s="222"/>
      <c r="H102" s="222"/>
      <c r="I102" s="222"/>
      <c r="J102" s="223">
        <f>J154</f>
        <v>0</v>
      </c>
      <c r="K102" s="220"/>
      <c r="L102" s="224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133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2" t="str">
        <f>E7</f>
        <v>Demolice objektů bývalých vojen. garáží - PD</v>
      </c>
      <c r="F112" s="323"/>
      <c r="G112" s="323"/>
      <c r="H112" s="32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124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6" t="str">
        <f>E9</f>
        <v>2 - SO 02 - Ocelová hala</v>
      </c>
      <c r="F114" s="321"/>
      <c r="G114" s="321"/>
      <c r="H114" s="321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Krnov</v>
      </c>
      <c r="G116" s="37"/>
      <c r="H116" s="37"/>
      <c r="I116" s="30" t="s">
        <v>22</v>
      </c>
      <c r="J116" s="67" t="str">
        <f>IF(J12="","",J12)</f>
        <v>20. 8. 2021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Město Krnov</v>
      </c>
      <c r="G118" s="37"/>
      <c r="H118" s="37"/>
      <c r="I118" s="30" t="s">
        <v>30</v>
      </c>
      <c r="J118" s="33" t="str">
        <f>E21</f>
        <v>Projekt 2010,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30" t="s">
        <v>33</v>
      </c>
      <c r="J119" s="33" t="str">
        <f>E24</f>
        <v>Jakub Nevyjel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54"/>
      <c r="B121" s="155"/>
      <c r="C121" s="156" t="s">
        <v>134</v>
      </c>
      <c r="D121" s="157" t="s">
        <v>61</v>
      </c>
      <c r="E121" s="157" t="s">
        <v>57</v>
      </c>
      <c r="F121" s="157" t="s">
        <v>58</v>
      </c>
      <c r="G121" s="157" t="s">
        <v>135</v>
      </c>
      <c r="H121" s="157" t="s">
        <v>136</v>
      </c>
      <c r="I121" s="157" t="s">
        <v>137</v>
      </c>
      <c r="J121" s="158" t="s">
        <v>128</v>
      </c>
      <c r="K121" s="159" t="s">
        <v>138</v>
      </c>
      <c r="L121" s="160"/>
      <c r="M121" s="76" t="s">
        <v>1</v>
      </c>
      <c r="N121" s="77" t="s">
        <v>40</v>
      </c>
      <c r="O121" s="77" t="s">
        <v>139</v>
      </c>
      <c r="P121" s="77" t="s">
        <v>140</v>
      </c>
      <c r="Q121" s="77" t="s">
        <v>141</v>
      </c>
      <c r="R121" s="77" t="s">
        <v>142</v>
      </c>
      <c r="S121" s="77" t="s">
        <v>143</v>
      </c>
      <c r="T121" s="78" t="s">
        <v>144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pans="1:65" s="2" customFormat="1" ht="22.9" customHeight="1">
      <c r="A122" s="35"/>
      <c r="B122" s="36"/>
      <c r="C122" s="83" t="s">
        <v>145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40"/>
      <c r="M122" s="79"/>
      <c r="N122" s="162"/>
      <c r="O122" s="80"/>
      <c r="P122" s="163">
        <f>P123+P153</f>
        <v>0</v>
      </c>
      <c r="Q122" s="80"/>
      <c r="R122" s="163">
        <f>R123+R153</f>
        <v>0</v>
      </c>
      <c r="S122" s="80"/>
      <c r="T122" s="164">
        <f>T123+T153</f>
        <v>1078.0756799999999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130</v>
      </c>
      <c r="BK122" s="165">
        <f>BK123+BK153</f>
        <v>0</v>
      </c>
    </row>
    <row r="123" spans="1:65" s="11" customFormat="1" ht="25.9" customHeight="1">
      <c r="B123" s="166"/>
      <c r="C123" s="167"/>
      <c r="D123" s="168" t="s">
        <v>75</v>
      </c>
      <c r="E123" s="169" t="s">
        <v>210</v>
      </c>
      <c r="F123" s="169" t="s">
        <v>211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P124+P127+P143</f>
        <v>0</v>
      </c>
      <c r="Q123" s="174"/>
      <c r="R123" s="175">
        <f>R124+R127+R143</f>
        <v>0</v>
      </c>
      <c r="S123" s="174"/>
      <c r="T123" s="176">
        <f>T124+T127+T143</f>
        <v>1078.0756799999999</v>
      </c>
      <c r="AR123" s="177" t="s">
        <v>83</v>
      </c>
      <c r="AT123" s="178" t="s">
        <v>75</v>
      </c>
      <c r="AU123" s="178" t="s">
        <v>76</v>
      </c>
      <c r="AY123" s="177" t="s">
        <v>148</v>
      </c>
      <c r="BK123" s="179">
        <f>BK124+BK127+BK143</f>
        <v>0</v>
      </c>
    </row>
    <row r="124" spans="1:65" s="11" customFormat="1" ht="22.9" customHeight="1">
      <c r="B124" s="166"/>
      <c r="C124" s="167"/>
      <c r="D124" s="168" t="s">
        <v>75</v>
      </c>
      <c r="E124" s="225" t="s">
        <v>83</v>
      </c>
      <c r="F124" s="225" t="s">
        <v>212</v>
      </c>
      <c r="G124" s="167"/>
      <c r="H124" s="167"/>
      <c r="I124" s="170"/>
      <c r="J124" s="226">
        <f>BK124</f>
        <v>0</v>
      </c>
      <c r="K124" s="167"/>
      <c r="L124" s="172"/>
      <c r="M124" s="173"/>
      <c r="N124" s="174"/>
      <c r="O124" s="174"/>
      <c r="P124" s="175">
        <f>SUM(P125:P126)</f>
        <v>0</v>
      </c>
      <c r="Q124" s="174"/>
      <c r="R124" s="175">
        <f>SUM(R125:R126)</f>
        <v>0</v>
      </c>
      <c r="S124" s="174"/>
      <c r="T124" s="176">
        <f>SUM(T125:T126)</f>
        <v>0</v>
      </c>
      <c r="AR124" s="177" t="s">
        <v>83</v>
      </c>
      <c r="AT124" s="178" t="s">
        <v>75</v>
      </c>
      <c r="AU124" s="178" t="s">
        <v>83</v>
      </c>
      <c r="AY124" s="177" t="s">
        <v>148</v>
      </c>
      <c r="BK124" s="179">
        <f>SUM(BK125:BK126)</f>
        <v>0</v>
      </c>
    </row>
    <row r="125" spans="1:65" s="2" customFormat="1" ht="33" customHeight="1">
      <c r="A125" s="35"/>
      <c r="B125" s="36"/>
      <c r="C125" s="180" t="s">
        <v>83</v>
      </c>
      <c r="D125" s="180" t="s">
        <v>149</v>
      </c>
      <c r="E125" s="181" t="s">
        <v>213</v>
      </c>
      <c r="F125" s="182" t="s">
        <v>214</v>
      </c>
      <c r="G125" s="183" t="s">
        <v>215</v>
      </c>
      <c r="H125" s="184">
        <v>65.760000000000005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216</v>
      </c>
    </row>
    <row r="126" spans="1:65" s="2" customFormat="1" ht="21.75" customHeight="1">
      <c r="A126" s="35"/>
      <c r="B126" s="36"/>
      <c r="C126" s="180" t="s">
        <v>85</v>
      </c>
      <c r="D126" s="180" t="s">
        <v>149</v>
      </c>
      <c r="E126" s="181" t="s">
        <v>217</v>
      </c>
      <c r="F126" s="182" t="s">
        <v>218</v>
      </c>
      <c r="G126" s="183" t="s">
        <v>215</v>
      </c>
      <c r="H126" s="184">
        <v>65.760000000000005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219</v>
      </c>
    </row>
    <row r="127" spans="1:65" s="11" customFormat="1" ht="22.9" customHeight="1">
      <c r="B127" s="166"/>
      <c r="C127" s="167"/>
      <c r="D127" s="168" t="s">
        <v>75</v>
      </c>
      <c r="E127" s="225" t="s">
        <v>108</v>
      </c>
      <c r="F127" s="225" t="s">
        <v>220</v>
      </c>
      <c r="G127" s="167"/>
      <c r="H127" s="167"/>
      <c r="I127" s="170"/>
      <c r="J127" s="226">
        <f>BK127</f>
        <v>0</v>
      </c>
      <c r="K127" s="167"/>
      <c r="L127" s="172"/>
      <c r="M127" s="173"/>
      <c r="N127" s="174"/>
      <c r="O127" s="174"/>
      <c r="P127" s="175">
        <f>SUM(P128:P142)</f>
        <v>0</v>
      </c>
      <c r="Q127" s="174"/>
      <c r="R127" s="175">
        <f>SUM(R128:R142)</f>
        <v>0</v>
      </c>
      <c r="S127" s="174"/>
      <c r="T127" s="176">
        <f>SUM(T128:T142)</f>
        <v>1078.0756799999999</v>
      </c>
      <c r="AR127" s="177" t="s">
        <v>83</v>
      </c>
      <c r="AT127" s="178" t="s">
        <v>75</v>
      </c>
      <c r="AU127" s="178" t="s">
        <v>83</v>
      </c>
      <c r="AY127" s="177" t="s">
        <v>148</v>
      </c>
      <c r="BK127" s="179">
        <f>SUM(BK128:BK142)</f>
        <v>0</v>
      </c>
    </row>
    <row r="128" spans="1:65" s="2" customFormat="1" ht="16.5" customHeight="1">
      <c r="A128" s="35"/>
      <c r="B128" s="36"/>
      <c r="C128" s="180" t="s">
        <v>90</v>
      </c>
      <c r="D128" s="180" t="s">
        <v>149</v>
      </c>
      <c r="E128" s="181" t="s">
        <v>221</v>
      </c>
      <c r="F128" s="182" t="s">
        <v>222</v>
      </c>
      <c r="G128" s="183" t="s">
        <v>215</v>
      </c>
      <c r="H128" s="184">
        <v>434.88900000000001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2.4</v>
      </c>
      <c r="T128" s="191">
        <f>S128*H128</f>
        <v>1043.7336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223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299</v>
      </c>
      <c r="G129" s="195"/>
      <c r="H129" s="199">
        <v>53.76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300</v>
      </c>
      <c r="G130" s="195"/>
      <c r="H130" s="199">
        <v>12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5" customFormat="1">
      <c r="B131" s="227"/>
      <c r="C131" s="228"/>
      <c r="D131" s="196" t="s">
        <v>155</v>
      </c>
      <c r="E131" s="229" t="s">
        <v>1</v>
      </c>
      <c r="F131" s="230" t="s">
        <v>226</v>
      </c>
      <c r="G131" s="228"/>
      <c r="H131" s="231">
        <v>65.759999999999991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155</v>
      </c>
      <c r="AU131" s="237" t="s">
        <v>85</v>
      </c>
      <c r="AV131" s="15" t="s">
        <v>90</v>
      </c>
      <c r="AW131" s="15" t="s">
        <v>32</v>
      </c>
      <c r="AX131" s="15" t="s">
        <v>76</v>
      </c>
      <c r="AY131" s="237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301</v>
      </c>
      <c r="G132" s="195"/>
      <c r="H132" s="199">
        <v>369.12900000000002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5" customFormat="1">
      <c r="B133" s="227"/>
      <c r="C133" s="228"/>
      <c r="D133" s="196" t="s">
        <v>155</v>
      </c>
      <c r="E133" s="229" t="s">
        <v>1</v>
      </c>
      <c r="F133" s="230" t="s">
        <v>226</v>
      </c>
      <c r="G133" s="228"/>
      <c r="H133" s="231">
        <v>369.12900000000002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155</v>
      </c>
      <c r="AU133" s="237" t="s">
        <v>85</v>
      </c>
      <c r="AV133" s="15" t="s">
        <v>90</v>
      </c>
      <c r="AW133" s="15" t="s">
        <v>32</v>
      </c>
      <c r="AX133" s="15" t="s">
        <v>76</v>
      </c>
      <c r="AY133" s="237" t="s">
        <v>148</v>
      </c>
    </row>
    <row r="134" spans="1:65" s="16" customFormat="1">
      <c r="B134" s="238"/>
      <c r="C134" s="239"/>
      <c r="D134" s="196" t="s">
        <v>155</v>
      </c>
      <c r="E134" s="240" t="s">
        <v>1</v>
      </c>
      <c r="F134" s="241" t="s">
        <v>228</v>
      </c>
      <c r="G134" s="239"/>
      <c r="H134" s="242">
        <v>434.88900000000001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AT134" s="248" t="s">
        <v>155</v>
      </c>
      <c r="AU134" s="248" t="s">
        <v>85</v>
      </c>
      <c r="AV134" s="16" t="s">
        <v>93</v>
      </c>
      <c r="AW134" s="16" t="s">
        <v>32</v>
      </c>
      <c r="AX134" s="16" t="s">
        <v>83</v>
      </c>
      <c r="AY134" s="248" t="s">
        <v>148</v>
      </c>
    </row>
    <row r="135" spans="1:65" s="2" customFormat="1" ht="16.5" customHeight="1">
      <c r="A135" s="35"/>
      <c r="B135" s="36"/>
      <c r="C135" s="180" t="s">
        <v>93</v>
      </c>
      <c r="D135" s="180" t="s">
        <v>149</v>
      </c>
      <c r="E135" s="181" t="s">
        <v>239</v>
      </c>
      <c r="F135" s="182" t="s">
        <v>240</v>
      </c>
      <c r="G135" s="183" t="s">
        <v>231</v>
      </c>
      <c r="H135" s="184">
        <v>77.88</v>
      </c>
      <c r="I135" s="185"/>
      <c r="J135" s="186">
        <f>ROUND(I135*H135,2)</f>
        <v>0</v>
      </c>
      <c r="K135" s="187"/>
      <c r="L135" s="40"/>
      <c r="M135" s="188" t="s">
        <v>1</v>
      </c>
      <c r="N135" s="189" t="s">
        <v>41</v>
      </c>
      <c r="O135" s="72"/>
      <c r="P135" s="190">
        <f>O135*H135</f>
        <v>0</v>
      </c>
      <c r="Q135" s="190">
        <v>0</v>
      </c>
      <c r="R135" s="190">
        <f>Q135*H135</f>
        <v>0</v>
      </c>
      <c r="S135" s="190">
        <v>6.6000000000000003E-2</v>
      </c>
      <c r="T135" s="191">
        <f>S135*H135</f>
        <v>5.1400800000000002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93</v>
      </c>
      <c r="AT135" s="192" t="s">
        <v>149</v>
      </c>
      <c r="AU135" s="192" t="s">
        <v>85</v>
      </c>
      <c r="AY135" s="18" t="s">
        <v>148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83</v>
      </c>
      <c r="BK135" s="193">
        <f>ROUND(I135*H135,2)</f>
        <v>0</v>
      </c>
      <c r="BL135" s="18" t="s">
        <v>93</v>
      </c>
      <c r="BM135" s="192" t="s">
        <v>241</v>
      </c>
    </row>
    <row r="136" spans="1:65" s="12" customFormat="1">
      <c r="B136" s="194"/>
      <c r="C136" s="195"/>
      <c r="D136" s="196" t="s">
        <v>155</v>
      </c>
      <c r="E136" s="197" t="s">
        <v>1</v>
      </c>
      <c r="F136" s="198" t="s">
        <v>302</v>
      </c>
      <c r="G136" s="195"/>
      <c r="H136" s="199">
        <v>32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85</v>
      </c>
      <c r="AV136" s="12" t="s">
        <v>85</v>
      </c>
      <c r="AW136" s="12" t="s">
        <v>32</v>
      </c>
      <c r="AX136" s="12" t="s">
        <v>76</v>
      </c>
      <c r="AY136" s="205" t="s">
        <v>148</v>
      </c>
    </row>
    <row r="137" spans="1:65" s="12" customFormat="1">
      <c r="B137" s="194"/>
      <c r="C137" s="195"/>
      <c r="D137" s="196" t="s">
        <v>155</v>
      </c>
      <c r="E137" s="197" t="s">
        <v>1</v>
      </c>
      <c r="F137" s="198" t="s">
        <v>303</v>
      </c>
      <c r="G137" s="195"/>
      <c r="H137" s="199">
        <v>12</v>
      </c>
      <c r="I137" s="200"/>
      <c r="J137" s="195"/>
      <c r="K137" s="195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155</v>
      </c>
      <c r="AU137" s="205" t="s">
        <v>85</v>
      </c>
      <c r="AV137" s="12" t="s">
        <v>85</v>
      </c>
      <c r="AW137" s="12" t="s">
        <v>32</v>
      </c>
      <c r="AX137" s="12" t="s">
        <v>76</v>
      </c>
      <c r="AY137" s="205" t="s">
        <v>148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304</v>
      </c>
      <c r="G138" s="195"/>
      <c r="H138" s="199">
        <v>22.68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305</v>
      </c>
      <c r="G139" s="195"/>
      <c r="H139" s="199">
        <v>11.2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76</v>
      </c>
      <c r="AY139" s="205" t="s">
        <v>148</v>
      </c>
    </row>
    <row r="140" spans="1:65" s="16" customFormat="1">
      <c r="B140" s="238"/>
      <c r="C140" s="239"/>
      <c r="D140" s="196" t="s">
        <v>155</v>
      </c>
      <c r="E140" s="240" t="s">
        <v>1</v>
      </c>
      <c r="F140" s="241" t="s">
        <v>228</v>
      </c>
      <c r="G140" s="239"/>
      <c r="H140" s="242">
        <v>77.88000000000001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155</v>
      </c>
      <c r="AU140" s="248" t="s">
        <v>85</v>
      </c>
      <c r="AV140" s="16" t="s">
        <v>93</v>
      </c>
      <c r="AW140" s="16" t="s">
        <v>32</v>
      </c>
      <c r="AX140" s="16" t="s">
        <v>83</v>
      </c>
      <c r="AY140" s="248" t="s">
        <v>148</v>
      </c>
    </row>
    <row r="141" spans="1:65" s="2" customFormat="1" ht="21.75" customHeight="1">
      <c r="A141" s="35"/>
      <c r="B141" s="36"/>
      <c r="C141" s="180" t="s">
        <v>96</v>
      </c>
      <c r="D141" s="180" t="s">
        <v>149</v>
      </c>
      <c r="E141" s="181" t="s">
        <v>306</v>
      </c>
      <c r="F141" s="182" t="s">
        <v>307</v>
      </c>
      <c r="G141" s="183" t="s">
        <v>251</v>
      </c>
      <c r="H141" s="184">
        <v>29.202000000000002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41</v>
      </c>
      <c r="O141" s="72"/>
      <c r="P141" s="190">
        <f>O141*H141</f>
        <v>0</v>
      </c>
      <c r="Q141" s="190">
        <v>0</v>
      </c>
      <c r="R141" s="190">
        <f>Q141*H141</f>
        <v>0</v>
      </c>
      <c r="S141" s="190">
        <v>1</v>
      </c>
      <c r="T141" s="191">
        <f>S141*H141</f>
        <v>29.202000000000002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93</v>
      </c>
      <c r="AT141" s="192" t="s">
        <v>149</v>
      </c>
      <c r="AU141" s="192" t="s">
        <v>85</v>
      </c>
      <c r="AY141" s="18" t="s">
        <v>148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93</v>
      </c>
      <c r="BM141" s="192" t="s">
        <v>308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309</v>
      </c>
      <c r="G142" s="195"/>
      <c r="H142" s="199">
        <v>29.202000000000002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83</v>
      </c>
      <c r="AY142" s="205" t="s">
        <v>148</v>
      </c>
    </row>
    <row r="143" spans="1:65" s="11" customFormat="1" ht="22.9" customHeight="1">
      <c r="B143" s="166"/>
      <c r="C143" s="167"/>
      <c r="D143" s="168" t="s">
        <v>75</v>
      </c>
      <c r="E143" s="225" t="s">
        <v>247</v>
      </c>
      <c r="F143" s="225" t="s">
        <v>248</v>
      </c>
      <c r="G143" s="167"/>
      <c r="H143" s="167"/>
      <c r="I143" s="170"/>
      <c r="J143" s="226">
        <f>BK143</f>
        <v>0</v>
      </c>
      <c r="K143" s="167"/>
      <c r="L143" s="172"/>
      <c r="M143" s="173"/>
      <c r="N143" s="174"/>
      <c r="O143" s="174"/>
      <c r="P143" s="175">
        <f>SUM(P144:P152)</f>
        <v>0</v>
      </c>
      <c r="Q143" s="174"/>
      <c r="R143" s="175">
        <f>SUM(R144:R152)</f>
        <v>0</v>
      </c>
      <c r="S143" s="174"/>
      <c r="T143" s="176">
        <f>SUM(T144:T152)</f>
        <v>0</v>
      </c>
      <c r="AR143" s="177" t="s">
        <v>83</v>
      </c>
      <c r="AT143" s="178" t="s">
        <v>75</v>
      </c>
      <c r="AU143" s="178" t="s">
        <v>83</v>
      </c>
      <c r="AY143" s="177" t="s">
        <v>148</v>
      </c>
      <c r="BK143" s="179">
        <f>SUM(BK144:BK152)</f>
        <v>0</v>
      </c>
    </row>
    <row r="144" spans="1:65" s="2" customFormat="1" ht="21.75" customHeight="1">
      <c r="A144" s="35"/>
      <c r="B144" s="36"/>
      <c r="C144" s="180" t="s">
        <v>99</v>
      </c>
      <c r="D144" s="180" t="s">
        <v>149</v>
      </c>
      <c r="E144" s="181" t="s">
        <v>249</v>
      </c>
      <c r="F144" s="182" t="s">
        <v>250</v>
      </c>
      <c r="G144" s="183" t="s">
        <v>251</v>
      </c>
      <c r="H144" s="184">
        <v>1043.7339999999999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41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93</v>
      </c>
      <c r="AT144" s="192" t="s">
        <v>149</v>
      </c>
      <c r="AU144" s="192" t="s">
        <v>85</v>
      </c>
      <c r="AY144" s="18" t="s">
        <v>148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93</v>
      </c>
      <c r="BM144" s="192" t="s">
        <v>252</v>
      </c>
    </row>
    <row r="145" spans="1:65" s="2" customFormat="1" ht="21.75" customHeight="1">
      <c r="A145" s="35"/>
      <c r="B145" s="36"/>
      <c r="C145" s="180" t="s">
        <v>102</v>
      </c>
      <c r="D145" s="180" t="s">
        <v>149</v>
      </c>
      <c r="E145" s="181" t="s">
        <v>257</v>
      </c>
      <c r="F145" s="182" t="s">
        <v>258</v>
      </c>
      <c r="G145" s="183" t="s">
        <v>251</v>
      </c>
      <c r="H145" s="184">
        <v>1043.7339999999999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41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93</v>
      </c>
      <c r="AT145" s="192" t="s">
        <v>149</v>
      </c>
      <c r="AU145" s="192" t="s">
        <v>85</v>
      </c>
      <c r="AY145" s="18" t="s">
        <v>148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93</v>
      </c>
      <c r="BM145" s="192" t="s">
        <v>310</v>
      </c>
    </row>
    <row r="146" spans="1:65" s="2" customFormat="1" ht="21.75" customHeight="1">
      <c r="A146" s="35"/>
      <c r="B146" s="36"/>
      <c r="C146" s="180" t="s">
        <v>105</v>
      </c>
      <c r="D146" s="180" t="s">
        <v>149</v>
      </c>
      <c r="E146" s="181" t="s">
        <v>260</v>
      </c>
      <c r="F146" s="182" t="s">
        <v>261</v>
      </c>
      <c r="G146" s="183" t="s">
        <v>251</v>
      </c>
      <c r="H146" s="184">
        <v>1078.076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262</v>
      </c>
    </row>
    <row r="147" spans="1:65" s="2" customFormat="1" ht="21.75" customHeight="1">
      <c r="A147" s="35"/>
      <c r="B147" s="36"/>
      <c r="C147" s="180" t="s">
        <v>108</v>
      </c>
      <c r="D147" s="180" t="s">
        <v>149</v>
      </c>
      <c r="E147" s="181" t="s">
        <v>263</v>
      </c>
      <c r="F147" s="182" t="s">
        <v>264</v>
      </c>
      <c r="G147" s="183" t="s">
        <v>251</v>
      </c>
      <c r="H147" s="184">
        <v>25873.824000000001</v>
      </c>
      <c r="I147" s="185"/>
      <c r="J147" s="186">
        <f>ROUND(I147*H147,2)</f>
        <v>0</v>
      </c>
      <c r="K147" s="187"/>
      <c r="L147" s="40"/>
      <c r="M147" s="188" t="s">
        <v>1</v>
      </c>
      <c r="N147" s="189" t="s">
        <v>41</v>
      </c>
      <c r="O147" s="72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93</v>
      </c>
      <c r="AT147" s="192" t="s">
        <v>149</v>
      </c>
      <c r="AU147" s="192" t="s">
        <v>85</v>
      </c>
      <c r="AY147" s="18" t="s">
        <v>148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83</v>
      </c>
      <c r="BK147" s="193">
        <f>ROUND(I147*H147,2)</f>
        <v>0</v>
      </c>
      <c r="BL147" s="18" t="s">
        <v>93</v>
      </c>
      <c r="BM147" s="192" t="s">
        <v>265</v>
      </c>
    </row>
    <row r="148" spans="1:65" s="12" customFormat="1">
      <c r="B148" s="194"/>
      <c r="C148" s="195"/>
      <c r="D148" s="196" t="s">
        <v>155</v>
      </c>
      <c r="E148" s="195"/>
      <c r="F148" s="198" t="s">
        <v>311</v>
      </c>
      <c r="G148" s="195"/>
      <c r="H148" s="199">
        <v>25873.824000000001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85</v>
      </c>
      <c r="AV148" s="12" t="s">
        <v>85</v>
      </c>
      <c r="AW148" s="12" t="s">
        <v>4</v>
      </c>
      <c r="AX148" s="12" t="s">
        <v>83</v>
      </c>
      <c r="AY148" s="205" t="s">
        <v>148</v>
      </c>
    </row>
    <row r="149" spans="1:65" s="2" customFormat="1" ht="33" customHeight="1">
      <c r="A149" s="35"/>
      <c r="B149" s="36"/>
      <c r="C149" s="180" t="s">
        <v>111</v>
      </c>
      <c r="D149" s="180" t="s">
        <v>149</v>
      </c>
      <c r="E149" s="181" t="s">
        <v>267</v>
      </c>
      <c r="F149" s="182" t="s">
        <v>268</v>
      </c>
      <c r="G149" s="183" t="s">
        <v>251</v>
      </c>
      <c r="H149" s="184">
        <v>1043.7339999999999</v>
      </c>
      <c r="I149" s="185"/>
      <c r="J149" s="186">
        <f>ROUND(I149*H149,2)</f>
        <v>0</v>
      </c>
      <c r="K149" s="187"/>
      <c r="L149" s="40"/>
      <c r="M149" s="188" t="s">
        <v>1</v>
      </c>
      <c r="N149" s="189" t="s">
        <v>41</v>
      </c>
      <c r="O149" s="72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93</v>
      </c>
      <c r="AT149" s="192" t="s">
        <v>149</v>
      </c>
      <c r="AU149" s="192" t="s">
        <v>85</v>
      </c>
      <c r="AY149" s="18" t="s">
        <v>148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83</v>
      </c>
      <c r="BK149" s="193">
        <f>ROUND(I149*H149,2)</f>
        <v>0</v>
      </c>
      <c r="BL149" s="18" t="s">
        <v>93</v>
      </c>
      <c r="BM149" s="192" t="s">
        <v>269</v>
      </c>
    </row>
    <row r="150" spans="1:65" s="2" customFormat="1" ht="33" customHeight="1">
      <c r="A150" s="35"/>
      <c r="B150" s="36"/>
      <c r="C150" s="180" t="s">
        <v>114</v>
      </c>
      <c r="D150" s="180" t="s">
        <v>149</v>
      </c>
      <c r="E150" s="181" t="s">
        <v>271</v>
      </c>
      <c r="F150" s="182" t="s">
        <v>272</v>
      </c>
      <c r="G150" s="183" t="s">
        <v>251</v>
      </c>
      <c r="H150" s="184">
        <v>5.14</v>
      </c>
      <c r="I150" s="185"/>
      <c r="J150" s="186">
        <f>ROUND(I150*H150,2)</f>
        <v>0</v>
      </c>
      <c r="K150" s="187"/>
      <c r="L150" s="40"/>
      <c r="M150" s="188" t="s">
        <v>1</v>
      </c>
      <c r="N150" s="189" t="s">
        <v>41</v>
      </c>
      <c r="O150" s="72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93</v>
      </c>
      <c r="AT150" s="192" t="s">
        <v>149</v>
      </c>
      <c r="AU150" s="192" t="s">
        <v>85</v>
      </c>
      <c r="AY150" s="18" t="s">
        <v>148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83</v>
      </c>
      <c r="BK150" s="193">
        <f>ROUND(I150*H150,2)</f>
        <v>0</v>
      </c>
      <c r="BL150" s="18" t="s">
        <v>93</v>
      </c>
      <c r="BM150" s="192" t="s">
        <v>273</v>
      </c>
    </row>
    <row r="151" spans="1:65" s="12" customFormat="1">
      <c r="B151" s="194"/>
      <c r="C151" s="195"/>
      <c r="D151" s="196" t="s">
        <v>155</v>
      </c>
      <c r="E151" s="197" t="s">
        <v>1</v>
      </c>
      <c r="F151" s="198" t="s">
        <v>312</v>
      </c>
      <c r="G151" s="195"/>
      <c r="H151" s="199">
        <v>5.14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32</v>
      </c>
      <c r="AX151" s="12" t="s">
        <v>83</v>
      </c>
      <c r="AY151" s="205" t="s">
        <v>148</v>
      </c>
    </row>
    <row r="152" spans="1:65" s="2" customFormat="1" ht="16.5" customHeight="1">
      <c r="A152" s="35"/>
      <c r="B152" s="36"/>
      <c r="C152" s="180" t="s">
        <v>117</v>
      </c>
      <c r="D152" s="180" t="s">
        <v>149</v>
      </c>
      <c r="E152" s="181" t="s">
        <v>313</v>
      </c>
      <c r="F152" s="182" t="s">
        <v>314</v>
      </c>
      <c r="G152" s="183" t="s">
        <v>251</v>
      </c>
      <c r="H152" s="184">
        <v>-29.202000000000002</v>
      </c>
      <c r="I152" s="185"/>
      <c r="J152" s="186">
        <f>ROUND(I152*H152,2)</f>
        <v>0</v>
      </c>
      <c r="K152" s="187"/>
      <c r="L152" s="40"/>
      <c r="M152" s="188" t="s">
        <v>1</v>
      </c>
      <c r="N152" s="189" t="s">
        <v>41</v>
      </c>
      <c r="O152" s="72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93</v>
      </c>
      <c r="AT152" s="192" t="s">
        <v>149</v>
      </c>
      <c r="AU152" s="192" t="s">
        <v>85</v>
      </c>
      <c r="AY152" s="18" t="s">
        <v>148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83</v>
      </c>
      <c r="BK152" s="193">
        <f>ROUND(I152*H152,2)</f>
        <v>0</v>
      </c>
      <c r="BL152" s="18" t="s">
        <v>93</v>
      </c>
      <c r="BM152" s="192" t="s">
        <v>315</v>
      </c>
    </row>
    <row r="153" spans="1:65" s="11" customFormat="1" ht="25.9" customHeight="1">
      <c r="B153" s="166"/>
      <c r="C153" s="167"/>
      <c r="D153" s="168" t="s">
        <v>75</v>
      </c>
      <c r="E153" s="169" t="s">
        <v>171</v>
      </c>
      <c r="F153" s="169" t="s">
        <v>172</v>
      </c>
      <c r="G153" s="167"/>
      <c r="H153" s="167"/>
      <c r="I153" s="170"/>
      <c r="J153" s="171">
        <f>BK153</f>
        <v>0</v>
      </c>
      <c r="K153" s="167"/>
      <c r="L153" s="172"/>
      <c r="M153" s="173"/>
      <c r="N153" s="174"/>
      <c r="O153" s="174"/>
      <c r="P153" s="175">
        <f>P154</f>
        <v>0</v>
      </c>
      <c r="Q153" s="174"/>
      <c r="R153" s="175">
        <f>R154</f>
        <v>0</v>
      </c>
      <c r="S153" s="174"/>
      <c r="T153" s="176">
        <f>T154</f>
        <v>0</v>
      </c>
      <c r="AR153" s="177" t="s">
        <v>96</v>
      </c>
      <c r="AT153" s="178" t="s">
        <v>75</v>
      </c>
      <c r="AU153" s="178" t="s">
        <v>76</v>
      </c>
      <c r="AY153" s="177" t="s">
        <v>148</v>
      </c>
      <c r="BK153" s="179">
        <f>BK154</f>
        <v>0</v>
      </c>
    </row>
    <row r="154" spans="1:65" s="11" customFormat="1" ht="22.9" customHeight="1">
      <c r="B154" s="166"/>
      <c r="C154" s="167"/>
      <c r="D154" s="168" t="s">
        <v>75</v>
      </c>
      <c r="E154" s="225" t="s">
        <v>287</v>
      </c>
      <c r="F154" s="225" t="s">
        <v>288</v>
      </c>
      <c r="G154" s="167"/>
      <c r="H154" s="167"/>
      <c r="I154" s="170"/>
      <c r="J154" s="226">
        <f>BK154</f>
        <v>0</v>
      </c>
      <c r="K154" s="167"/>
      <c r="L154" s="172"/>
      <c r="M154" s="173"/>
      <c r="N154" s="174"/>
      <c r="O154" s="174"/>
      <c r="P154" s="175">
        <f>SUM(P155:P156)</f>
        <v>0</v>
      </c>
      <c r="Q154" s="174"/>
      <c r="R154" s="175">
        <f>SUM(R155:R156)</f>
        <v>0</v>
      </c>
      <c r="S154" s="174"/>
      <c r="T154" s="176">
        <f>SUM(T155:T156)</f>
        <v>0</v>
      </c>
      <c r="AR154" s="177" t="s">
        <v>96</v>
      </c>
      <c r="AT154" s="178" t="s">
        <v>75</v>
      </c>
      <c r="AU154" s="178" t="s">
        <v>83</v>
      </c>
      <c r="AY154" s="177" t="s">
        <v>148</v>
      </c>
      <c r="BK154" s="179">
        <f>SUM(BK155:BK156)</f>
        <v>0</v>
      </c>
    </row>
    <row r="155" spans="1:65" s="2" customFormat="1" ht="21.75" customHeight="1">
      <c r="A155" s="35"/>
      <c r="B155" s="36"/>
      <c r="C155" s="180" t="s">
        <v>120</v>
      </c>
      <c r="D155" s="180" t="s">
        <v>149</v>
      </c>
      <c r="E155" s="181" t="s">
        <v>290</v>
      </c>
      <c r="F155" s="182" t="s">
        <v>291</v>
      </c>
      <c r="G155" s="183" t="s">
        <v>152</v>
      </c>
      <c r="H155" s="184">
        <v>1</v>
      </c>
      <c r="I155" s="185"/>
      <c r="J155" s="186">
        <f>ROUND(I155*H155,2)</f>
        <v>0</v>
      </c>
      <c r="K155" s="187"/>
      <c r="L155" s="40"/>
      <c r="M155" s="188" t="s">
        <v>1</v>
      </c>
      <c r="N155" s="189" t="s">
        <v>41</v>
      </c>
      <c r="O155" s="72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292</v>
      </c>
      <c r="AT155" s="192" t="s">
        <v>149</v>
      </c>
      <c r="AU155" s="192" t="s">
        <v>85</v>
      </c>
      <c r="AY155" s="18" t="s">
        <v>148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83</v>
      </c>
      <c r="BK155" s="193">
        <f>ROUND(I155*H155,2)</f>
        <v>0</v>
      </c>
      <c r="BL155" s="18" t="s">
        <v>292</v>
      </c>
      <c r="BM155" s="192" t="s">
        <v>293</v>
      </c>
    </row>
    <row r="156" spans="1:65" s="2" customFormat="1" ht="16.5" customHeight="1">
      <c r="A156" s="35"/>
      <c r="B156" s="36"/>
      <c r="C156" s="180" t="s">
        <v>270</v>
      </c>
      <c r="D156" s="180" t="s">
        <v>149</v>
      </c>
      <c r="E156" s="181" t="s">
        <v>295</v>
      </c>
      <c r="F156" s="182" t="s">
        <v>296</v>
      </c>
      <c r="G156" s="183" t="s">
        <v>152</v>
      </c>
      <c r="H156" s="184">
        <v>1</v>
      </c>
      <c r="I156" s="185"/>
      <c r="J156" s="186">
        <f>ROUND(I156*H156,2)</f>
        <v>0</v>
      </c>
      <c r="K156" s="187"/>
      <c r="L156" s="40"/>
      <c r="M156" s="249" t="s">
        <v>1</v>
      </c>
      <c r="N156" s="250" t="s">
        <v>41</v>
      </c>
      <c r="O156" s="25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292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292</v>
      </c>
      <c r="BM156" s="192" t="s">
        <v>297</v>
      </c>
    </row>
    <row r="157" spans="1:65" s="2" customFormat="1" ht="6.95" customHeight="1">
      <c r="A157" s="35"/>
      <c r="B157" s="55"/>
      <c r="C157" s="56"/>
      <c r="D157" s="56"/>
      <c r="E157" s="56"/>
      <c r="F157" s="56"/>
      <c r="G157" s="56"/>
      <c r="H157" s="56"/>
      <c r="I157" s="56"/>
      <c r="J157" s="56"/>
      <c r="K157" s="56"/>
      <c r="L157" s="40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algorithmName="SHA-512" hashValue="bl09ukYrP2GyDdjP9DjUv8oebsZqDIUVUqH+F1F2vEM1kPe97DGK0Wo/4mhonVm/HSduxx3rufH8yTP+jxeyCg==" saltValue="1uGW/MJH0SWpKl05Zw4liR4rN1kESjHQKjVUOk3USisG/vXDd8BluyemDNqUSEjYjtCRRlmRvV/FiPwp/VTGUw==" spinCount="100000" sheet="1" objects="1" scenarios="1" formatColumns="0" formatRows="0" autoFilter="0"/>
  <autoFilter ref="C121:K15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316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ROUND((SUM(BE124:BE184)),  2)</f>
        <v>0</v>
      </c>
      <c r="G33" s="35"/>
      <c r="H33" s="35"/>
      <c r="I33" s="125">
        <v>0.21</v>
      </c>
      <c r="J33" s="124">
        <f>ROUND(((SUM(BE124:BE184))*I33),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ROUND((SUM(BF124:BF184)),  2)</f>
        <v>0</v>
      </c>
      <c r="G34" s="35"/>
      <c r="H34" s="35"/>
      <c r="I34" s="125">
        <v>0.15</v>
      </c>
      <c r="J34" s="124">
        <f>ROUND(((SUM(BF124:BF184))*I34),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ROUND((SUM(BG124:BG184)),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ROUND((SUM(BH124:BH184)),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ROUND((SUM(BI124:BI184)),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3 - SO 03 - Hala s přístavky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J126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J129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J164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207</v>
      </c>
      <c r="E101" s="151"/>
      <c r="F101" s="151"/>
      <c r="G101" s="151"/>
      <c r="H101" s="151"/>
      <c r="I101" s="151"/>
      <c r="J101" s="152">
        <f>J175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208</v>
      </c>
      <c r="E102" s="222"/>
      <c r="F102" s="222"/>
      <c r="G102" s="222"/>
      <c r="H102" s="222"/>
      <c r="I102" s="222"/>
      <c r="J102" s="223">
        <f>J176</f>
        <v>0</v>
      </c>
      <c r="K102" s="220"/>
      <c r="L102" s="224"/>
    </row>
    <row r="103" spans="1:31" s="9" customFormat="1" ht="24.95" customHeight="1">
      <c r="B103" s="148"/>
      <c r="C103" s="149"/>
      <c r="D103" s="150" t="s">
        <v>132</v>
      </c>
      <c r="E103" s="151"/>
      <c r="F103" s="151"/>
      <c r="G103" s="151"/>
      <c r="H103" s="151"/>
      <c r="I103" s="151"/>
      <c r="J103" s="152">
        <f>J181</f>
        <v>0</v>
      </c>
      <c r="K103" s="149"/>
      <c r="L103" s="153"/>
    </row>
    <row r="104" spans="1:31" s="14" customFormat="1" ht="19.899999999999999" customHeight="1">
      <c r="B104" s="219"/>
      <c r="C104" s="220"/>
      <c r="D104" s="221" t="s">
        <v>209</v>
      </c>
      <c r="E104" s="222"/>
      <c r="F104" s="222"/>
      <c r="G104" s="222"/>
      <c r="H104" s="222"/>
      <c r="I104" s="222"/>
      <c r="J104" s="223">
        <f>J182</f>
        <v>0</v>
      </c>
      <c r="K104" s="220"/>
      <c r="L104" s="224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133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2" t="str">
        <f>E7</f>
        <v>Demolice objektů bývalých vojen. garáží - PD</v>
      </c>
      <c r="F114" s="323"/>
      <c r="G114" s="323"/>
      <c r="H114" s="323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124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16" t="str">
        <f>E9</f>
        <v>3 - SO 03 - Hala s přístavky</v>
      </c>
      <c r="F116" s="321"/>
      <c r="G116" s="321"/>
      <c r="H116" s="32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Krnov</v>
      </c>
      <c r="G118" s="37"/>
      <c r="H118" s="37"/>
      <c r="I118" s="30" t="s">
        <v>22</v>
      </c>
      <c r="J118" s="67" t="str">
        <f>IF(J12="","",J12)</f>
        <v>20. 8. 2021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Město Krnov</v>
      </c>
      <c r="G120" s="37"/>
      <c r="H120" s="37"/>
      <c r="I120" s="30" t="s">
        <v>30</v>
      </c>
      <c r="J120" s="33" t="str">
        <f>E21</f>
        <v>Projekt 2010,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30" t="s">
        <v>33</v>
      </c>
      <c r="J121" s="33" t="str">
        <f>E24</f>
        <v>Jakub Nevyjel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0" customFormat="1" ht="29.25" customHeight="1">
      <c r="A123" s="154"/>
      <c r="B123" s="155"/>
      <c r="C123" s="156" t="s">
        <v>134</v>
      </c>
      <c r="D123" s="157" t="s">
        <v>61</v>
      </c>
      <c r="E123" s="157" t="s">
        <v>57</v>
      </c>
      <c r="F123" s="157" t="s">
        <v>58</v>
      </c>
      <c r="G123" s="157" t="s">
        <v>135</v>
      </c>
      <c r="H123" s="157" t="s">
        <v>136</v>
      </c>
      <c r="I123" s="157" t="s">
        <v>137</v>
      </c>
      <c r="J123" s="158" t="s">
        <v>128</v>
      </c>
      <c r="K123" s="159" t="s">
        <v>138</v>
      </c>
      <c r="L123" s="160"/>
      <c r="M123" s="76" t="s">
        <v>1</v>
      </c>
      <c r="N123" s="77" t="s">
        <v>40</v>
      </c>
      <c r="O123" s="77" t="s">
        <v>139</v>
      </c>
      <c r="P123" s="77" t="s">
        <v>140</v>
      </c>
      <c r="Q123" s="77" t="s">
        <v>141</v>
      </c>
      <c r="R123" s="77" t="s">
        <v>142</v>
      </c>
      <c r="S123" s="77" t="s">
        <v>143</v>
      </c>
      <c r="T123" s="78" t="s">
        <v>144</v>
      </c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</row>
    <row r="124" spans="1:65" s="2" customFormat="1" ht="22.9" customHeight="1">
      <c r="A124" s="35"/>
      <c r="B124" s="36"/>
      <c r="C124" s="83" t="s">
        <v>145</v>
      </c>
      <c r="D124" s="37"/>
      <c r="E124" s="37"/>
      <c r="F124" s="37"/>
      <c r="G124" s="37"/>
      <c r="H124" s="37"/>
      <c r="I124" s="37"/>
      <c r="J124" s="161">
        <f>BK124</f>
        <v>0</v>
      </c>
      <c r="K124" s="37"/>
      <c r="L124" s="40"/>
      <c r="M124" s="79"/>
      <c r="N124" s="162"/>
      <c r="O124" s="80"/>
      <c r="P124" s="163">
        <f>P125+P175+P181</f>
        <v>0</v>
      </c>
      <c r="Q124" s="80"/>
      <c r="R124" s="163">
        <f>R125+R175+R181</f>
        <v>0.12968860000000001</v>
      </c>
      <c r="S124" s="80"/>
      <c r="T124" s="164">
        <f>T125+T175+T181</f>
        <v>1737.0367111999999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75</v>
      </c>
      <c r="AU124" s="18" t="s">
        <v>130</v>
      </c>
      <c r="BK124" s="165">
        <f>BK125+BK175+BK181</f>
        <v>0</v>
      </c>
    </row>
    <row r="125" spans="1:65" s="11" customFormat="1" ht="25.9" customHeight="1">
      <c r="B125" s="166"/>
      <c r="C125" s="167"/>
      <c r="D125" s="168" t="s">
        <v>75</v>
      </c>
      <c r="E125" s="169" t="s">
        <v>210</v>
      </c>
      <c r="F125" s="169" t="s">
        <v>211</v>
      </c>
      <c r="G125" s="167"/>
      <c r="H125" s="167"/>
      <c r="I125" s="170"/>
      <c r="J125" s="171">
        <f>BK125</f>
        <v>0</v>
      </c>
      <c r="K125" s="167"/>
      <c r="L125" s="172"/>
      <c r="M125" s="173"/>
      <c r="N125" s="174"/>
      <c r="O125" s="174"/>
      <c r="P125" s="175">
        <f>P126+P129+P164</f>
        <v>0</v>
      </c>
      <c r="Q125" s="174"/>
      <c r="R125" s="175">
        <f>R126+R129+R164</f>
        <v>3.2774999999999999E-2</v>
      </c>
      <c r="S125" s="174"/>
      <c r="T125" s="176">
        <f>T126+T129+T164</f>
        <v>1732.6670479999998</v>
      </c>
      <c r="AR125" s="177" t="s">
        <v>83</v>
      </c>
      <c r="AT125" s="178" t="s">
        <v>75</v>
      </c>
      <c r="AU125" s="178" t="s">
        <v>76</v>
      </c>
      <c r="AY125" s="177" t="s">
        <v>148</v>
      </c>
      <c r="BK125" s="179">
        <f>BK126+BK129+BK164</f>
        <v>0</v>
      </c>
    </row>
    <row r="126" spans="1:65" s="11" customFormat="1" ht="22.9" customHeight="1">
      <c r="B126" s="166"/>
      <c r="C126" s="167"/>
      <c r="D126" s="168" t="s">
        <v>75</v>
      </c>
      <c r="E126" s="225" t="s">
        <v>83</v>
      </c>
      <c r="F126" s="225" t="s">
        <v>212</v>
      </c>
      <c r="G126" s="167"/>
      <c r="H126" s="167"/>
      <c r="I126" s="170"/>
      <c r="J126" s="226">
        <f>BK126</f>
        <v>0</v>
      </c>
      <c r="K126" s="167"/>
      <c r="L126" s="172"/>
      <c r="M126" s="173"/>
      <c r="N126" s="174"/>
      <c r="O126" s="174"/>
      <c r="P126" s="175">
        <f>SUM(P127:P128)</f>
        <v>0</v>
      </c>
      <c r="Q126" s="174"/>
      <c r="R126" s="175">
        <f>SUM(R127:R128)</f>
        <v>0</v>
      </c>
      <c r="S126" s="174"/>
      <c r="T126" s="176">
        <f>SUM(T127:T128)</f>
        <v>0</v>
      </c>
      <c r="AR126" s="177" t="s">
        <v>83</v>
      </c>
      <c r="AT126" s="178" t="s">
        <v>75</v>
      </c>
      <c r="AU126" s="178" t="s">
        <v>83</v>
      </c>
      <c r="AY126" s="177" t="s">
        <v>148</v>
      </c>
      <c r="BK126" s="179">
        <f>SUM(BK127:BK128)</f>
        <v>0</v>
      </c>
    </row>
    <row r="127" spans="1:65" s="2" customFormat="1" ht="33" customHeight="1">
      <c r="A127" s="35"/>
      <c r="B127" s="36"/>
      <c r="C127" s="180" t="s">
        <v>83</v>
      </c>
      <c r="D127" s="180" t="s">
        <v>149</v>
      </c>
      <c r="E127" s="181" t="s">
        <v>213</v>
      </c>
      <c r="F127" s="182" t="s">
        <v>214</v>
      </c>
      <c r="G127" s="183" t="s">
        <v>215</v>
      </c>
      <c r="H127" s="184">
        <v>93.965999999999994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317</v>
      </c>
    </row>
    <row r="128" spans="1:65" s="2" customFormat="1" ht="21.75" customHeight="1">
      <c r="A128" s="35"/>
      <c r="B128" s="36"/>
      <c r="C128" s="180" t="s">
        <v>85</v>
      </c>
      <c r="D128" s="180" t="s">
        <v>149</v>
      </c>
      <c r="E128" s="181" t="s">
        <v>217</v>
      </c>
      <c r="F128" s="182" t="s">
        <v>218</v>
      </c>
      <c r="G128" s="183" t="s">
        <v>215</v>
      </c>
      <c r="H128" s="184">
        <v>93.965999999999994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219</v>
      </c>
    </row>
    <row r="129" spans="1:65" s="11" customFormat="1" ht="22.9" customHeight="1">
      <c r="B129" s="166"/>
      <c r="C129" s="167"/>
      <c r="D129" s="168" t="s">
        <v>75</v>
      </c>
      <c r="E129" s="225" t="s">
        <v>108</v>
      </c>
      <c r="F129" s="225" t="s">
        <v>220</v>
      </c>
      <c r="G129" s="167"/>
      <c r="H129" s="167"/>
      <c r="I129" s="170"/>
      <c r="J129" s="226">
        <f>BK129</f>
        <v>0</v>
      </c>
      <c r="K129" s="167"/>
      <c r="L129" s="172"/>
      <c r="M129" s="173"/>
      <c r="N129" s="174"/>
      <c r="O129" s="174"/>
      <c r="P129" s="175">
        <f>SUM(P130:P163)</f>
        <v>0</v>
      </c>
      <c r="Q129" s="174"/>
      <c r="R129" s="175">
        <f>SUM(R130:R163)</f>
        <v>0</v>
      </c>
      <c r="S129" s="174"/>
      <c r="T129" s="176">
        <f>SUM(T130:T163)</f>
        <v>1732.6670479999998</v>
      </c>
      <c r="AR129" s="177" t="s">
        <v>83</v>
      </c>
      <c r="AT129" s="178" t="s">
        <v>75</v>
      </c>
      <c r="AU129" s="178" t="s">
        <v>83</v>
      </c>
      <c r="AY129" s="177" t="s">
        <v>148</v>
      </c>
      <c r="BK129" s="179">
        <f>SUM(BK130:BK163)</f>
        <v>0</v>
      </c>
    </row>
    <row r="130" spans="1:65" s="2" customFormat="1" ht="16.5" customHeight="1">
      <c r="A130" s="35"/>
      <c r="B130" s="36"/>
      <c r="C130" s="180" t="s">
        <v>90</v>
      </c>
      <c r="D130" s="180" t="s">
        <v>149</v>
      </c>
      <c r="E130" s="181" t="s">
        <v>221</v>
      </c>
      <c r="F130" s="182" t="s">
        <v>222</v>
      </c>
      <c r="G130" s="183" t="s">
        <v>215</v>
      </c>
      <c r="H130" s="184">
        <v>258.274</v>
      </c>
      <c r="I130" s="185"/>
      <c r="J130" s="186">
        <f>ROUND(I130*H130,2)</f>
        <v>0</v>
      </c>
      <c r="K130" s="187"/>
      <c r="L130" s="40"/>
      <c r="M130" s="188" t="s">
        <v>1</v>
      </c>
      <c r="N130" s="189" t="s">
        <v>41</v>
      </c>
      <c r="O130" s="72"/>
      <c r="P130" s="190">
        <f>O130*H130</f>
        <v>0</v>
      </c>
      <c r="Q130" s="190">
        <v>0</v>
      </c>
      <c r="R130" s="190">
        <f>Q130*H130</f>
        <v>0</v>
      </c>
      <c r="S130" s="190">
        <v>2.4</v>
      </c>
      <c r="T130" s="191">
        <f>S130*H130</f>
        <v>619.85759999999993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93</v>
      </c>
      <c r="AT130" s="192" t="s">
        <v>149</v>
      </c>
      <c r="AU130" s="192" t="s">
        <v>85</v>
      </c>
      <c r="AY130" s="18" t="s">
        <v>148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83</v>
      </c>
      <c r="BK130" s="193">
        <f>ROUND(I130*H130,2)</f>
        <v>0</v>
      </c>
      <c r="BL130" s="18" t="s">
        <v>93</v>
      </c>
      <c r="BM130" s="192" t="s">
        <v>223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318</v>
      </c>
      <c r="G131" s="195"/>
      <c r="H131" s="199">
        <v>47.1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319</v>
      </c>
      <c r="G132" s="195"/>
      <c r="H132" s="199">
        <v>44.924999999999997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2" customFormat="1">
      <c r="B133" s="194"/>
      <c r="C133" s="195"/>
      <c r="D133" s="196" t="s">
        <v>155</v>
      </c>
      <c r="E133" s="197" t="s">
        <v>1</v>
      </c>
      <c r="F133" s="198" t="s">
        <v>320</v>
      </c>
      <c r="G133" s="195"/>
      <c r="H133" s="199">
        <v>1.6739999999999999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155</v>
      </c>
      <c r="AU133" s="205" t="s">
        <v>85</v>
      </c>
      <c r="AV133" s="12" t="s">
        <v>85</v>
      </c>
      <c r="AW133" s="12" t="s">
        <v>32</v>
      </c>
      <c r="AX133" s="12" t="s">
        <v>76</v>
      </c>
      <c r="AY133" s="205" t="s">
        <v>148</v>
      </c>
    </row>
    <row r="134" spans="1:65" s="15" customFormat="1">
      <c r="B134" s="227"/>
      <c r="C134" s="228"/>
      <c r="D134" s="196" t="s">
        <v>155</v>
      </c>
      <c r="E134" s="229" t="s">
        <v>1</v>
      </c>
      <c r="F134" s="230" t="s">
        <v>226</v>
      </c>
      <c r="G134" s="228"/>
      <c r="H134" s="231">
        <v>93.699000000000012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155</v>
      </c>
      <c r="AU134" s="237" t="s">
        <v>85</v>
      </c>
      <c r="AV134" s="15" t="s">
        <v>90</v>
      </c>
      <c r="AW134" s="15" t="s">
        <v>32</v>
      </c>
      <c r="AX134" s="15" t="s">
        <v>76</v>
      </c>
      <c r="AY134" s="237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321</v>
      </c>
      <c r="G135" s="195"/>
      <c r="H135" s="199">
        <v>164.57499999999999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5" customFormat="1">
      <c r="B136" s="227"/>
      <c r="C136" s="228"/>
      <c r="D136" s="196" t="s">
        <v>155</v>
      </c>
      <c r="E136" s="229" t="s">
        <v>1</v>
      </c>
      <c r="F136" s="230" t="s">
        <v>226</v>
      </c>
      <c r="G136" s="228"/>
      <c r="H136" s="231">
        <v>164.57499999999999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155</v>
      </c>
      <c r="AU136" s="237" t="s">
        <v>85</v>
      </c>
      <c r="AV136" s="15" t="s">
        <v>90</v>
      </c>
      <c r="AW136" s="15" t="s">
        <v>32</v>
      </c>
      <c r="AX136" s="15" t="s">
        <v>76</v>
      </c>
      <c r="AY136" s="237" t="s">
        <v>148</v>
      </c>
    </row>
    <row r="137" spans="1:65" s="16" customFormat="1">
      <c r="B137" s="238"/>
      <c r="C137" s="239"/>
      <c r="D137" s="196" t="s">
        <v>155</v>
      </c>
      <c r="E137" s="240" t="s">
        <v>1</v>
      </c>
      <c r="F137" s="241" t="s">
        <v>228</v>
      </c>
      <c r="G137" s="239"/>
      <c r="H137" s="242">
        <v>258.274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155</v>
      </c>
      <c r="AU137" s="248" t="s">
        <v>85</v>
      </c>
      <c r="AV137" s="16" t="s">
        <v>93</v>
      </c>
      <c r="AW137" s="16" t="s">
        <v>32</v>
      </c>
      <c r="AX137" s="16" t="s">
        <v>83</v>
      </c>
      <c r="AY137" s="248" t="s">
        <v>148</v>
      </c>
    </row>
    <row r="138" spans="1:65" s="2" customFormat="1" ht="21.75" customHeight="1">
      <c r="A138" s="35"/>
      <c r="B138" s="36"/>
      <c r="C138" s="180" t="s">
        <v>93</v>
      </c>
      <c r="D138" s="180" t="s">
        <v>149</v>
      </c>
      <c r="E138" s="181" t="s">
        <v>322</v>
      </c>
      <c r="F138" s="182" t="s">
        <v>323</v>
      </c>
      <c r="G138" s="183" t="s">
        <v>231</v>
      </c>
      <c r="H138" s="184">
        <v>9</v>
      </c>
      <c r="I138" s="185"/>
      <c r="J138" s="186">
        <f>ROUND(I138*H138,2)</f>
        <v>0</v>
      </c>
      <c r="K138" s="187"/>
      <c r="L138" s="40"/>
      <c r="M138" s="188" t="s">
        <v>1</v>
      </c>
      <c r="N138" s="189" t="s">
        <v>41</v>
      </c>
      <c r="O138" s="72"/>
      <c r="P138" s="190">
        <f>O138*H138</f>
        <v>0</v>
      </c>
      <c r="Q138" s="190">
        <v>0</v>
      </c>
      <c r="R138" s="190">
        <f>Q138*H138</f>
        <v>0</v>
      </c>
      <c r="S138" s="190">
        <v>2.4E-2</v>
      </c>
      <c r="T138" s="191">
        <f>S138*H138</f>
        <v>0.216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93</v>
      </c>
      <c r="AT138" s="192" t="s">
        <v>149</v>
      </c>
      <c r="AU138" s="192" t="s">
        <v>85</v>
      </c>
      <c r="AY138" s="18" t="s">
        <v>148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83</v>
      </c>
      <c r="BK138" s="193">
        <f>ROUND(I138*H138,2)</f>
        <v>0</v>
      </c>
      <c r="BL138" s="18" t="s">
        <v>93</v>
      </c>
      <c r="BM138" s="192" t="s">
        <v>324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325</v>
      </c>
      <c r="G139" s="195"/>
      <c r="H139" s="199">
        <v>9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83</v>
      </c>
      <c r="AY139" s="205" t="s">
        <v>148</v>
      </c>
    </row>
    <row r="140" spans="1:65" s="2" customFormat="1" ht="21.75" customHeight="1">
      <c r="A140" s="35"/>
      <c r="B140" s="36"/>
      <c r="C140" s="180" t="s">
        <v>96</v>
      </c>
      <c r="D140" s="180" t="s">
        <v>149</v>
      </c>
      <c r="E140" s="181" t="s">
        <v>326</v>
      </c>
      <c r="F140" s="182" t="s">
        <v>327</v>
      </c>
      <c r="G140" s="183" t="s">
        <v>231</v>
      </c>
      <c r="H140" s="184">
        <v>8.3640000000000008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41</v>
      </c>
      <c r="O140" s="72"/>
      <c r="P140" s="190">
        <f>O140*H140</f>
        <v>0</v>
      </c>
      <c r="Q140" s="190">
        <v>0</v>
      </c>
      <c r="R140" s="190">
        <f>Q140*H140</f>
        <v>0</v>
      </c>
      <c r="S140" s="190">
        <v>4.1000000000000002E-2</v>
      </c>
      <c r="T140" s="191">
        <f>S140*H140</f>
        <v>0.34292400000000006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93</v>
      </c>
      <c r="AT140" s="192" t="s">
        <v>149</v>
      </c>
      <c r="AU140" s="192" t="s">
        <v>85</v>
      </c>
      <c r="AY140" s="18" t="s">
        <v>148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93</v>
      </c>
      <c r="BM140" s="192" t="s">
        <v>328</v>
      </c>
    </row>
    <row r="141" spans="1:65" s="12" customFormat="1">
      <c r="B141" s="194"/>
      <c r="C141" s="195"/>
      <c r="D141" s="196" t="s">
        <v>155</v>
      </c>
      <c r="E141" s="197" t="s">
        <v>1</v>
      </c>
      <c r="F141" s="198" t="s">
        <v>329</v>
      </c>
      <c r="G141" s="195"/>
      <c r="H141" s="199">
        <v>1.125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155</v>
      </c>
      <c r="AU141" s="205" t="s">
        <v>85</v>
      </c>
      <c r="AV141" s="12" t="s">
        <v>85</v>
      </c>
      <c r="AW141" s="12" t="s">
        <v>32</v>
      </c>
      <c r="AX141" s="12" t="s">
        <v>76</v>
      </c>
      <c r="AY141" s="205" t="s">
        <v>148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330</v>
      </c>
      <c r="G142" s="195"/>
      <c r="H142" s="199">
        <v>1.3129999999999999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76</v>
      </c>
      <c r="AY142" s="205" t="s">
        <v>148</v>
      </c>
    </row>
    <row r="143" spans="1:65" s="12" customFormat="1">
      <c r="B143" s="194"/>
      <c r="C143" s="195"/>
      <c r="D143" s="196" t="s">
        <v>155</v>
      </c>
      <c r="E143" s="197" t="s">
        <v>1</v>
      </c>
      <c r="F143" s="198" t="s">
        <v>331</v>
      </c>
      <c r="G143" s="195"/>
      <c r="H143" s="199">
        <v>1.1759999999999999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155</v>
      </c>
      <c r="AU143" s="205" t="s">
        <v>85</v>
      </c>
      <c r="AV143" s="12" t="s">
        <v>85</v>
      </c>
      <c r="AW143" s="12" t="s">
        <v>32</v>
      </c>
      <c r="AX143" s="12" t="s">
        <v>76</v>
      </c>
      <c r="AY143" s="205" t="s">
        <v>148</v>
      </c>
    </row>
    <row r="144" spans="1:65" s="12" customFormat="1">
      <c r="B144" s="194"/>
      <c r="C144" s="195"/>
      <c r="D144" s="196" t="s">
        <v>155</v>
      </c>
      <c r="E144" s="197" t="s">
        <v>1</v>
      </c>
      <c r="F144" s="198" t="s">
        <v>332</v>
      </c>
      <c r="G144" s="195"/>
      <c r="H144" s="199">
        <v>4.75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155</v>
      </c>
      <c r="AU144" s="205" t="s">
        <v>85</v>
      </c>
      <c r="AV144" s="12" t="s">
        <v>85</v>
      </c>
      <c r="AW144" s="12" t="s">
        <v>32</v>
      </c>
      <c r="AX144" s="12" t="s">
        <v>76</v>
      </c>
      <c r="AY144" s="205" t="s">
        <v>148</v>
      </c>
    </row>
    <row r="145" spans="1:65" s="16" customFormat="1">
      <c r="B145" s="238"/>
      <c r="C145" s="239"/>
      <c r="D145" s="196" t="s">
        <v>155</v>
      </c>
      <c r="E145" s="240" t="s">
        <v>1</v>
      </c>
      <c r="F145" s="241" t="s">
        <v>228</v>
      </c>
      <c r="G145" s="239"/>
      <c r="H145" s="242">
        <v>8.3640000000000008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AT145" s="248" t="s">
        <v>155</v>
      </c>
      <c r="AU145" s="248" t="s">
        <v>85</v>
      </c>
      <c r="AV145" s="16" t="s">
        <v>93</v>
      </c>
      <c r="AW145" s="16" t="s">
        <v>32</v>
      </c>
      <c r="AX145" s="16" t="s">
        <v>83</v>
      </c>
      <c r="AY145" s="248" t="s">
        <v>148</v>
      </c>
    </row>
    <row r="146" spans="1:65" s="2" customFormat="1" ht="21.75" customHeight="1">
      <c r="A146" s="35"/>
      <c r="B146" s="36"/>
      <c r="C146" s="180" t="s">
        <v>99</v>
      </c>
      <c r="D146" s="180" t="s">
        <v>149</v>
      </c>
      <c r="E146" s="181" t="s">
        <v>333</v>
      </c>
      <c r="F146" s="182" t="s">
        <v>334</v>
      </c>
      <c r="G146" s="183" t="s">
        <v>231</v>
      </c>
      <c r="H146" s="184">
        <v>8.41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41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3.4000000000000002E-2</v>
      </c>
      <c r="T146" s="191">
        <f>S146*H146</f>
        <v>0.28594000000000003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93</v>
      </c>
      <c r="AT146" s="192" t="s">
        <v>149</v>
      </c>
      <c r="AU146" s="192" t="s">
        <v>85</v>
      </c>
      <c r="AY146" s="18" t="s">
        <v>148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93</v>
      </c>
      <c r="BM146" s="192" t="s">
        <v>335</v>
      </c>
    </row>
    <row r="147" spans="1:65" s="12" customFormat="1">
      <c r="B147" s="194"/>
      <c r="C147" s="195"/>
      <c r="D147" s="196" t="s">
        <v>155</v>
      </c>
      <c r="E147" s="197" t="s">
        <v>1</v>
      </c>
      <c r="F147" s="198" t="s">
        <v>336</v>
      </c>
      <c r="G147" s="195"/>
      <c r="H147" s="199">
        <v>8.41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85</v>
      </c>
      <c r="AV147" s="12" t="s">
        <v>85</v>
      </c>
      <c r="AW147" s="12" t="s">
        <v>32</v>
      </c>
      <c r="AX147" s="12" t="s">
        <v>83</v>
      </c>
      <c r="AY147" s="205" t="s">
        <v>148</v>
      </c>
    </row>
    <row r="148" spans="1:65" s="2" customFormat="1" ht="21.75" customHeight="1">
      <c r="A148" s="35"/>
      <c r="B148" s="36"/>
      <c r="C148" s="180" t="s">
        <v>102</v>
      </c>
      <c r="D148" s="180" t="s">
        <v>149</v>
      </c>
      <c r="E148" s="181" t="s">
        <v>229</v>
      </c>
      <c r="F148" s="182" t="s">
        <v>230</v>
      </c>
      <c r="G148" s="183" t="s">
        <v>231</v>
      </c>
      <c r="H148" s="184">
        <v>23.83</v>
      </c>
      <c r="I148" s="185"/>
      <c r="J148" s="186">
        <f>ROUND(I148*H148,2)</f>
        <v>0</v>
      </c>
      <c r="K148" s="187"/>
      <c r="L148" s="40"/>
      <c r="M148" s="188" t="s">
        <v>1</v>
      </c>
      <c r="N148" s="189" t="s">
        <v>41</v>
      </c>
      <c r="O148" s="72"/>
      <c r="P148" s="190">
        <f>O148*H148</f>
        <v>0</v>
      </c>
      <c r="Q148" s="190">
        <v>0</v>
      </c>
      <c r="R148" s="190">
        <f>Q148*H148</f>
        <v>0</v>
      </c>
      <c r="S148" s="190">
        <v>3.4000000000000002E-2</v>
      </c>
      <c r="T148" s="191">
        <f>S148*H148</f>
        <v>0.81022000000000005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93</v>
      </c>
      <c r="AT148" s="192" t="s">
        <v>149</v>
      </c>
      <c r="AU148" s="192" t="s">
        <v>85</v>
      </c>
      <c r="AY148" s="18" t="s">
        <v>148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83</v>
      </c>
      <c r="BK148" s="193">
        <f>ROUND(I148*H148,2)</f>
        <v>0</v>
      </c>
      <c r="BL148" s="18" t="s">
        <v>93</v>
      </c>
      <c r="BM148" s="192" t="s">
        <v>232</v>
      </c>
    </row>
    <row r="149" spans="1:65" s="12" customFormat="1">
      <c r="B149" s="194"/>
      <c r="C149" s="195"/>
      <c r="D149" s="196" t="s">
        <v>155</v>
      </c>
      <c r="E149" s="197" t="s">
        <v>1</v>
      </c>
      <c r="F149" s="198" t="s">
        <v>337</v>
      </c>
      <c r="G149" s="195"/>
      <c r="H149" s="199">
        <v>13.83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155</v>
      </c>
      <c r="AU149" s="205" t="s">
        <v>85</v>
      </c>
      <c r="AV149" s="12" t="s">
        <v>85</v>
      </c>
      <c r="AW149" s="12" t="s">
        <v>32</v>
      </c>
      <c r="AX149" s="12" t="s">
        <v>76</v>
      </c>
      <c r="AY149" s="205" t="s">
        <v>148</v>
      </c>
    </row>
    <row r="150" spans="1:65" s="12" customFormat="1">
      <c r="B150" s="194"/>
      <c r="C150" s="195"/>
      <c r="D150" s="196" t="s">
        <v>155</v>
      </c>
      <c r="E150" s="197" t="s">
        <v>1</v>
      </c>
      <c r="F150" s="198" t="s">
        <v>338</v>
      </c>
      <c r="G150" s="195"/>
      <c r="H150" s="199">
        <v>10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155</v>
      </c>
      <c r="AU150" s="205" t="s">
        <v>85</v>
      </c>
      <c r="AV150" s="12" t="s">
        <v>85</v>
      </c>
      <c r="AW150" s="12" t="s">
        <v>32</v>
      </c>
      <c r="AX150" s="12" t="s">
        <v>76</v>
      </c>
      <c r="AY150" s="205" t="s">
        <v>148</v>
      </c>
    </row>
    <row r="151" spans="1:65" s="16" customFormat="1">
      <c r="B151" s="238"/>
      <c r="C151" s="239"/>
      <c r="D151" s="196" t="s">
        <v>155</v>
      </c>
      <c r="E151" s="240" t="s">
        <v>1</v>
      </c>
      <c r="F151" s="241" t="s">
        <v>228</v>
      </c>
      <c r="G151" s="239"/>
      <c r="H151" s="242">
        <v>23.83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155</v>
      </c>
      <c r="AU151" s="248" t="s">
        <v>85</v>
      </c>
      <c r="AV151" s="16" t="s">
        <v>93</v>
      </c>
      <c r="AW151" s="16" t="s">
        <v>32</v>
      </c>
      <c r="AX151" s="16" t="s">
        <v>83</v>
      </c>
      <c r="AY151" s="248" t="s">
        <v>148</v>
      </c>
    </row>
    <row r="152" spans="1:65" s="2" customFormat="1" ht="21.75" customHeight="1">
      <c r="A152" s="35"/>
      <c r="B152" s="36"/>
      <c r="C152" s="180" t="s">
        <v>105</v>
      </c>
      <c r="D152" s="180" t="s">
        <v>149</v>
      </c>
      <c r="E152" s="181" t="s">
        <v>235</v>
      </c>
      <c r="F152" s="182" t="s">
        <v>236</v>
      </c>
      <c r="G152" s="183" t="s">
        <v>231</v>
      </c>
      <c r="H152" s="184">
        <v>9.3000000000000007</v>
      </c>
      <c r="I152" s="185"/>
      <c r="J152" s="186">
        <f>ROUND(I152*H152,2)</f>
        <v>0</v>
      </c>
      <c r="K152" s="187"/>
      <c r="L152" s="40"/>
      <c r="M152" s="188" t="s">
        <v>1</v>
      </c>
      <c r="N152" s="189" t="s">
        <v>41</v>
      </c>
      <c r="O152" s="72"/>
      <c r="P152" s="190">
        <f>O152*H152</f>
        <v>0</v>
      </c>
      <c r="Q152" s="190">
        <v>0</v>
      </c>
      <c r="R152" s="190">
        <f>Q152*H152</f>
        <v>0</v>
      </c>
      <c r="S152" s="190">
        <v>7.5999999999999998E-2</v>
      </c>
      <c r="T152" s="191">
        <f>S152*H152</f>
        <v>0.70679999999999998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93</v>
      </c>
      <c r="AT152" s="192" t="s">
        <v>149</v>
      </c>
      <c r="AU152" s="192" t="s">
        <v>85</v>
      </c>
      <c r="AY152" s="18" t="s">
        <v>148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83</v>
      </c>
      <c r="BK152" s="193">
        <f>ROUND(I152*H152,2)</f>
        <v>0</v>
      </c>
      <c r="BL152" s="18" t="s">
        <v>93</v>
      </c>
      <c r="BM152" s="192" t="s">
        <v>237</v>
      </c>
    </row>
    <row r="153" spans="1:65" s="12" customFormat="1">
      <c r="B153" s="194"/>
      <c r="C153" s="195"/>
      <c r="D153" s="196" t="s">
        <v>155</v>
      </c>
      <c r="E153" s="197" t="s">
        <v>1</v>
      </c>
      <c r="F153" s="198" t="s">
        <v>339</v>
      </c>
      <c r="G153" s="195"/>
      <c r="H153" s="199">
        <v>5.7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32</v>
      </c>
      <c r="AX153" s="12" t="s">
        <v>76</v>
      </c>
      <c r="AY153" s="205" t="s">
        <v>148</v>
      </c>
    </row>
    <row r="154" spans="1:65" s="12" customFormat="1">
      <c r="B154" s="194"/>
      <c r="C154" s="195"/>
      <c r="D154" s="196" t="s">
        <v>155</v>
      </c>
      <c r="E154" s="197" t="s">
        <v>1</v>
      </c>
      <c r="F154" s="198" t="s">
        <v>340</v>
      </c>
      <c r="G154" s="195"/>
      <c r="H154" s="199">
        <v>3.6</v>
      </c>
      <c r="I154" s="200"/>
      <c r="J154" s="195"/>
      <c r="K154" s="195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155</v>
      </c>
      <c r="AU154" s="205" t="s">
        <v>85</v>
      </c>
      <c r="AV154" s="12" t="s">
        <v>85</v>
      </c>
      <c r="AW154" s="12" t="s">
        <v>32</v>
      </c>
      <c r="AX154" s="12" t="s">
        <v>76</v>
      </c>
      <c r="AY154" s="205" t="s">
        <v>148</v>
      </c>
    </row>
    <row r="155" spans="1:65" s="16" customFormat="1">
      <c r="B155" s="238"/>
      <c r="C155" s="239"/>
      <c r="D155" s="196" t="s">
        <v>155</v>
      </c>
      <c r="E155" s="240" t="s">
        <v>1</v>
      </c>
      <c r="F155" s="241" t="s">
        <v>228</v>
      </c>
      <c r="G155" s="239"/>
      <c r="H155" s="242">
        <v>9.3000000000000007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155</v>
      </c>
      <c r="AU155" s="248" t="s">
        <v>85</v>
      </c>
      <c r="AV155" s="16" t="s">
        <v>93</v>
      </c>
      <c r="AW155" s="16" t="s">
        <v>32</v>
      </c>
      <c r="AX155" s="16" t="s">
        <v>83</v>
      </c>
      <c r="AY155" s="248" t="s">
        <v>148</v>
      </c>
    </row>
    <row r="156" spans="1:65" s="2" customFormat="1" ht="21.75" customHeight="1">
      <c r="A156" s="35"/>
      <c r="B156" s="36"/>
      <c r="C156" s="180" t="s">
        <v>108</v>
      </c>
      <c r="D156" s="180" t="s">
        <v>149</v>
      </c>
      <c r="E156" s="181" t="s">
        <v>341</v>
      </c>
      <c r="F156" s="182" t="s">
        <v>342</v>
      </c>
      <c r="G156" s="183" t="s">
        <v>231</v>
      </c>
      <c r="H156" s="184">
        <v>2.6</v>
      </c>
      <c r="I156" s="185"/>
      <c r="J156" s="186">
        <f>ROUND(I156*H156,2)</f>
        <v>0</v>
      </c>
      <c r="K156" s="187"/>
      <c r="L156" s="40"/>
      <c r="M156" s="188" t="s">
        <v>1</v>
      </c>
      <c r="N156" s="189" t="s">
        <v>41</v>
      </c>
      <c r="O156" s="72"/>
      <c r="P156" s="190">
        <f>O156*H156</f>
        <v>0</v>
      </c>
      <c r="Q156" s="190">
        <v>0</v>
      </c>
      <c r="R156" s="190">
        <f>Q156*H156</f>
        <v>0</v>
      </c>
      <c r="S156" s="190">
        <v>6.3E-2</v>
      </c>
      <c r="T156" s="191">
        <f>S156*H156</f>
        <v>0.1638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93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93</v>
      </c>
      <c r="BM156" s="192" t="s">
        <v>343</v>
      </c>
    </row>
    <row r="157" spans="1:65" s="12" customFormat="1">
      <c r="B157" s="194"/>
      <c r="C157" s="195"/>
      <c r="D157" s="196" t="s">
        <v>155</v>
      </c>
      <c r="E157" s="197" t="s">
        <v>1</v>
      </c>
      <c r="F157" s="198" t="s">
        <v>344</v>
      </c>
      <c r="G157" s="195"/>
      <c r="H157" s="199">
        <v>2.6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32</v>
      </c>
      <c r="AX157" s="12" t="s">
        <v>83</v>
      </c>
      <c r="AY157" s="205" t="s">
        <v>148</v>
      </c>
    </row>
    <row r="158" spans="1:65" s="2" customFormat="1" ht="16.5" customHeight="1">
      <c r="A158" s="35"/>
      <c r="B158" s="36"/>
      <c r="C158" s="180" t="s">
        <v>111</v>
      </c>
      <c r="D158" s="180" t="s">
        <v>149</v>
      </c>
      <c r="E158" s="181" t="s">
        <v>239</v>
      </c>
      <c r="F158" s="182" t="s">
        <v>240</v>
      </c>
      <c r="G158" s="183" t="s">
        <v>231</v>
      </c>
      <c r="H158" s="184">
        <v>54.628999999999998</v>
      </c>
      <c r="I158" s="185"/>
      <c r="J158" s="186">
        <f>ROUND(I158*H158,2)</f>
        <v>0</v>
      </c>
      <c r="K158" s="187"/>
      <c r="L158" s="40"/>
      <c r="M158" s="188" t="s">
        <v>1</v>
      </c>
      <c r="N158" s="189" t="s">
        <v>41</v>
      </c>
      <c r="O158" s="72"/>
      <c r="P158" s="190">
        <f>O158*H158</f>
        <v>0</v>
      </c>
      <c r="Q158" s="190">
        <v>0</v>
      </c>
      <c r="R158" s="190">
        <f>Q158*H158</f>
        <v>0</v>
      </c>
      <c r="S158" s="190">
        <v>6.6000000000000003E-2</v>
      </c>
      <c r="T158" s="191">
        <f>S158*H158</f>
        <v>3.6055139999999999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93</v>
      </c>
      <c r="AT158" s="192" t="s">
        <v>149</v>
      </c>
      <c r="AU158" s="192" t="s">
        <v>85</v>
      </c>
      <c r="AY158" s="18" t="s">
        <v>148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83</v>
      </c>
      <c r="BK158" s="193">
        <f>ROUND(I158*H158,2)</f>
        <v>0</v>
      </c>
      <c r="BL158" s="18" t="s">
        <v>93</v>
      </c>
      <c r="BM158" s="192" t="s">
        <v>241</v>
      </c>
    </row>
    <row r="159" spans="1:65" s="12" customFormat="1">
      <c r="B159" s="194"/>
      <c r="C159" s="195"/>
      <c r="D159" s="196" t="s">
        <v>155</v>
      </c>
      <c r="E159" s="197" t="s">
        <v>1</v>
      </c>
      <c r="F159" s="198" t="s">
        <v>345</v>
      </c>
      <c r="G159" s="195"/>
      <c r="H159" s="199">
        <v>54.628999999999998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85</v>
      </c>
      <c r="AV159" s="12" t="s">
        <v>85</v>
      </c>
      <c r="AW159" s="12" t="s">
        <v>32</v>
      </c>
      <c r="AX159" s="12" t="s">
        <v>83</v>
      </c>
      <c r="AY159" s="205" t="s">
        <v>148</v>
      </c>
    </row>
    <row r="160" spans="1:65" s="2" customFormat="1" ht="21.75" customHeight="1">
      <c r="A160" s="35"/>
      <c r="B160" s="36"/>
      <c r="C160" s="180" t="s">
        <v>114</v>
      </c>
      <c r="D160" s="180" t="s">
        <v>149</v>
      </c>
      <c r="E160" s="181" t="s">
        <v>346</v>
      </c>
      <c r="F160" s="182" t="s">
        <v>347</v>
      </c>
      <c r="G160" s="183" t="s">
        <v>215</v>
      </c>
      <c r="H160" s="184">
        <v>2459.2849999999999</v>
      </c>
      <c r="I160" s="185"/>
      <c r="J160" s="186">
        <f>ROUND(I160*H160,2)</f>
        <v>0</v>
      </c>
      <c r="K160" s="187"/>
      <c r="L160" s="40"/>
      <c r="M160" s="188" t="s">
        <v>1</v>
      </c>
      <c r="N160" s="189" t="s">
        <v>41</v>
      </c>
      <c r="O160" s="72"/>
      <c r="P160" s="190">
        <f>O160*H160</f>
        <v>0</v>
      </c>
      <c r="Q160" s="190">
        <v>0</v>
      </c>
      <c r="R160" s="190">
        <f>Q160*H160</f>
        <v>0</v>
      </c>
      <c r="S160" s="190">
        <v>0.45</v>
      </c>
      <c r="T160" s="191">
        <f>S160*H160</f>
        <v>1106.6782499999999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93</v>
      </c>
      <c r="AT160" s="192" t="s">
        <v>149</v>
      </c>
      <c r="AU160" s="192" t="s">
        <v>85</v>
      </c>
      <c r="AY160" s="18" t="s">
        <v>148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83</v>
      </c>
      <c r="BK160" s="193">
        <f>ROUND(I160*H160,2)</f>
        <v>0</v>
      </c>
      <c r="BL160" s="18" t="s">
        <v>93</v>
      </c>
      <c r="BM160" s="192" t="s">
        <v>348</v>
      </c>
    </row>
    <row r="161" spans="1:65" s="12" customFormat="1">
      <c r="B161" s="194"/>
      <c r="C161" s="195"/>
      <c r="D161" s="196" t="s">
        <v>155</v>
      </c>
      <c r="E161" s="197" t="s">
        <v>1</v>
      </c>
      <c r="F161" s="198" t="s">
        <v>349</v>
      </c>
      <c r="G161" s="195"/>
      <c r="H161" s="199">
        <v>1635.0350000000001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155</v>
      </c>
      <c r="AU161" s="205" t="s">
        <v>85</v>
      </c>
      <c r="AV161" s="12" t="s">
        <v>85</v>
      </c>
      <c r="AW161" s="12" t="s">
        <v>32</v>
      </c>
      <c r="AX161" s="12" t="s">
        <v>76</v>
      </c>
      <c r="AY161" s="205" t="s">
        <v>148</v>
      </c>
    </row>
    <row r="162" spans="1:65" s="12" customFormat="1">
      <c r="B162" s="194"/>
      <c r="C162" s="195"/>
      <c r="D162" s="196" t="s">
        <v>155</v>
      </c>
      <c r="E162" s="197" t="s">
        <v>1</v>
      </c>
      <c r="F162" s="198" t="s">
        <v>350</v>
      </c>
      <c r="G162" s="195"/>
      <c r="H162" s="199">
        <v>824.25</v>
      </c>
      <c r="I162" s="200"/>
      <c r="J162" s="195"/>
      <c r="K162" s="195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155</v>
      </c>
      <c r="AU162" s="205" t="s">
        <v>85</v>
      </c>
      <c r="AV162" s="12" t="s">
        <v>85</v>
      </c>
      <c r="AW162" s="12" t="s">
        <v>32</v>
      </c>
      <c r="AX162" s="12" t="s">
        <v>76</v>
      </c>
      <c r="AY162" s="205" t="s">
        <v>148</v>
      </c>
    </row>
    <row r="163" spans="1:65" s="16" customFormat="1">
      <c r="B163" s="238"/>
      <c r="C163" s="239"/>
      <c r="D163" s="196" t="s">
        <v>155</v>
      </c>
      <c r="E163" s="240" t="s">
        <v>1</v>
      </c>
      <c r="F163" s="241" t="s">
        <v>228</v>
      </c>
      <c r="G163" s="239"/>
      <c r="H163" s="242">
        <v>2459.2849999999999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AT163" s="248" t="s">
        <v>155</v>
      </c>
      <c r="AU163" s="248" t="s">
        <v>85</v>
      </c>
      <c r="AV163" s="16" t="s">
        <v>93</v>
      </c>
      <c r="AW163" s="16" t="s">
        <v>32</v>
      </c>
      <c r="AX163" s="16" t="s">
        <v>83</v>
      </c>
      <c r="AY163" s="248" t="s">
        <v>148</v>
      </c>
    </row>
    <row r="164" spans="1:65" s="11" customFormat="1" ht="22.9" customHeight="1">
      <c r="B164" s="166"/>
      <c r="C164" s="167"/>
      <c r="D164" s="168" t="s">
        <v>75</v>
      </c>
      <c r="E164" s="225" t="s">
        <v>247</v>
      </c>
      <c r="F164" s="225" t="s">
        <v>248</v>
      </c>
      <c r="G164" s="167"/>
      <c r="H164" s="167"/>
      <c r="I164" s="170"/>
      <c r="J164" s="226">
        <f>BK164</f>
        <v>0</v>
      </c>
      <c r="K164" s="167"/>
      <c r="L164" s="172"/>
      <c r="M164" s="173"/>
      <c r="N164" s="174"/>
      <c r="O164" s="174"/>
      <c r="P164" s="175">
        <f>SUM(P165:P174)</f>
        <v>0</v>
      </c>
      <c r="Q164" s="174"/>
      <c r="R164" s="175">
        <f>SUM(R165:R174)</f>
        <v>3.2774999999999999E-2</v>
      </c>
      <c r="S164" s="174"/>
      <c r="T164" s="176">
        <f>SUM(T165:T174)</f>
        <v>0</v>
      </c>
      <c r="AR164" s="177" t="s">
        <v>83</v>
      </c>
      <c r="AT164" s="178" t="s">
        <v>75</v>
      </c>
      <c r="AU164" s="178" t="s">
        <v>83</v>
      </c>
      <c r="AY164" s="177" t="s">
        <v>148</v>
      </c>
      <c r="BK164" s="179">
        <f>SUM(BK165:BK174)</f>
        <v>0</v>
      </c>
    </row>
    <row r="165" spans="1:65" s="2" customFormat="1" ht="21.75" customHeight="1">
      <c r="A165" s="35"/>
      <c r="B165" s="36"/>
      <c r="C165" s="180" t="s">
        <v>117</v>
      </c>
      <c r="D165" s="180" t="s">
        <v>149</v>
      </c>
      <c r="E165" s="181" t="s">
        <v>249</v>
      </c>
      <c r="F165" s="182" t="s">
        <v>250</v>
      </c>
      <c r="G165" s="183" t="s">
        <v>251</v>
      </c>
      <c r="H165" s="184">
        <v>619.85799999999995</v>
      </c>
      <c r="I165" s="185"/>
      <c r="J165" s="186">
        <f>ROUND(I165*H165,2)</f>
        <v>0</v>
      </c>
      <c r="K165" s="187"/>
      <c r="L165" s="40"/>
      <c r="M165" s="188" t="s">
        <v>1</v>
      </c>
      <c r="N165" s="189" t="s">
        <v>41</v>
      </c>
      <c r="O165" s="72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2" t="s">
        <v>93</v>
      </c>
      <c r="AT165" s="192" t="s">
        <v>149</v>
      </c>
      <c r="AU165" s="192" t="s">
        <v>85</v>
      </c>
      <c r="AY165" s="18" t="s">
        <v>148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83</v>
      </c>
      <c r="BK165" s="193">
        <f>ROUND(I165*H165,2)</f>
        <v>0</v>
      </c>
      <c r="BL165" s="18" t="s">
        <v>93</v>
      </c>
      <c r="BM165" s="192" t="s">
        <v>252</v>
      </c>
    </row>
    <row r="166" spans="1:65" s="2" customFormat="1" ht="21.75" customHeight="1">
      <c r="A166" s="35"/>
      <c r="B166" s="36"/>
      <c r="C166" s="180" t="s">
        <v>120</v>
      </c>
      <c r="D166" s="180" t="s">
        <v>149</v>
      </c>
      <c r="E166" s="181" t="s">
        <v>254</v>
      </c>
      <c r="F166" s="182" t="s">
        <v>255</v>
      </c>
      <c r="G166" s="183" t="s">
        <v>251</v>
      </c>
      <c r="H166" s="184">
        <v>4.37</v>
      </c>
      <c r="I166" s="185"/>
      <c r="J166" s="186">
        <f>ROUND(I166*H166,2)</f>
        <v>0</v>
      </c>
      <c r="K166" s="187"/>
      <c r="L166" s="40"/>
      <c r="M166" s="188" t="s">
        <v>1</v>
      </c>
      <c r="N166" s="189" t="s">
        <v>41</v>
      </c>
      <c r="O166" s="72"/>
      <c r="P166" s="190">
        <f>O166*H166</f>
        <v>0</v>
      </c>
      <c r="Q166" s="190">
        <v>7.4999999999999997E-3</v>
      </c>
      <c r="R166" s="190">
        <f>Q166*H166</f>
        <v>3.2774999999999999E-2</v>
      </c>
      <c r="S166" s="190">
        <v>0</v>
      </c>
      <c r="T166" s="19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2" t="s">
        <v>93</v>
      </c>
      <c r="AT166" s="192" t="s">
        <v>149</v>
      </c>
      <c r="AU166" s="192" t="s">
        <v>85</v>
      </c>
      <c r="AY166" s="18" t="s">
        <v>148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83</v>
      </c>
      <c r="BK166" s="193">
        <f>ROUND(I166*H166,2)</f>
        <v>0</v>
      </c>
      <c r="BL166" s="18" t="s">
        <v>93</v>
      </c>
      <c r="BM166" s="192" t="s">
        <v>256</v>
      </c>
    </row>
    <row r="167" spans="1:65" s="2" customFormat="1" ht="21.75" customHeight="1">
      <c r="A167" s="35"/>
      <c r="B167" s="36"/>
      <c r="C167" s="180" t="s">
        <v>270</v>
      </c>
      <c r="D167" s="180" t="s">
        <v>149</v>
      </c>
      <c r="E167" s="181" t="s">
        <v>257</v>
      </c>
      <c r="F167" s="182" t="s">
        <v>258</v>
      </c>
      <c r="G167" s="183" t="s">
        <v>251</v>
      </c>
      <c r="H167" s="184">
        <v>619.85799999999995</v>
      </c>
      <c r="I167" s="185"/>
      <c r="J167" s="186">
        <f>ROUND(I167*H167,2)</f>
        <v>0</v>
      </c>
      <c r="K167" s="187"/>
      <c r="L167" s="40"/>
      <c r="M167" s="188" t="s">
        <v>1</v>
      </c>
      <c r="N167" s="189" t="s">
        <v>41</v>
      </c>
      <c r="O167" s="72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2" t="s">
        <v>93</v>
      </c>
      <c r="AT167" s="192" t="s">
        <v>149</v>
      </c>
      <c r="AU167" s="192" t="s">
        <v>85</v>
      </c>
      <c r="AY167" s="18" t="s">
        <v>148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83</v>
      </c>
      <c r="BK167" s="193">
        <f>ROUND(I167*H167,2)</f>
        <v>0</v>
      </c>
      <c r="BL167" s="18" t="s">
        <v>93</v>
      </c>
      <c r="BM167" s="192" t="s">
        <v>351</v>
      </c>
    </row>
    <row r="168" spans="1:65" s="2" customFormat="1" ht="21.75" customHeight="1">
      <c r="A168" s="35"/>
      <c r="B168" s="36"/>
      <c r="C168" s="180" t="s">
        <v>8</v>
      </c>
      <c r="D168" s="180" t="s">
        <v>149</v>
      </c>
      <c r="E168" s="181" t="s">
        <v>260</v>
      </c>
      <c r="F168" s="182" t="s">
        <v>261</v>
      </c>
      <c r="G168" s="183" t="s">
        <v>251</v>
      </c>
      <c r="H168" s="184">
        <v>1737.037</v>
      </c>
      <c r="I168" s="185"/>
      <c r="J168" s="186">
        <f>ROUND(I168*H168,2)</f>
        <v>0</v>
      </c>
      <c r="K168" s="187"/>
      <c r="L168" s="40"/>
      <c r="M168" s="188" t="s">
        <v>1</v>
      </c>
      <c r="N168" s="189" t="s">
        <v>41</v>
      </c>
      <c r="O168" s="72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93</v>
      </c>
      <c r="AT168" s="192" t="s">
        <v>149</v>
      </c>
      <c r="AU168" s="192" t="s">
        <v>85</v>
      </c>
      <c r="AY168" s="18" t="s">
        <v>148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83</v>
      </c>
      <c r="BK168" s="193">
        <f>ROUND(I168*H168,2)</f>
        <v>0</v>
      </c>
      <c r="BL168" s="18" t="s">
        <v>93</v>
      </c>
      <c r="BM168" s="192" t="s">
        <v>262</v>
      </c>
    </row>
    <row r="169" spans="1:65" s="2" customFormat="1" ht="21.75" customHeight="1">
      <c r="A169" s="35"/>
      <c r="B169" s="36"/>
      <c r="C169" s="180" t="s">
        <v>282</v>
      </c>
      <c r="D169" s="180" t="s">
        <v>149</v>
      </c>
      <c r="E169" s="181" t="s">
        <v>263</v>
      </c>
      <c r="F169" s="182" t="s">
        <v>264</v>
      </c>
      <c r="G169" s="183" t="s">
        <v>251</v>
      </c>
      <c r="H169" s="184">
        <v>41688.887999999999</v>
      </c>
      <c r="I169" s="185"/>
      <c r="J169" s="186">
        <f>ROUND(I169*H169,2)</f>
        <v>0</v>
      </c>
      <c r="K169" s="187"/>
      <c r="L169" s="40"/>
      <c r="M169" s="188" t="s">
        <v>1</v>
      </c>
      <c r="N169" s="189" t="s">
        <v>41</v>
      </c>
      <c r="O169" s="72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93</v>
      </c>
      <c r="AT169" s="192" t="s">
        <v>149</v>
      </c>
      <c r="AU169" s="192" t="s">
        <v>85</v>
      </c>
      <c r="AY169" s="18" t="s">
        <v>148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8" t="s">
        <v>83</v>
      </c>
      <c r="BK169" s="193">
        <f>ROUND(I169*H169,2)</f>
        <v>0</v>
      </c>
      <c r="BL169" s="18" t="s">
        <v>93</v>
      </c>
      <c r="BM169" s="192" t="s">
        <v>265</v>
      </c>
    </row>
    <row r="170" spans="1:65" s="12" customFormat="1">
      <c r="B170" s="194"/>
      <c r="C170" s="195"/>
      <c r="D170" s="196" t="s">
        <v>155</v>
      </c>
      <c r="E170" s="195"/>
      <c r="F170" s="198" t="s">
        <v>352</v>
      </c>
      <c r="G170" s="195"/>
      <c r="H170" s="199">
        <v>41688.887999999999</v>
      </c>
      <c r="I170" s="200"/>
      <c r="J170" s="195"/>
      <c r="K170" s="195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155</v>
      </c>
      <c r="AU170" s="205" t="s">
        <v>85</v>
      </c>
      <c r="AV170" s="12" t="s">
        <v>85</v>
      </c>
      <c r="AW170" s="12" t="s">
        <v>4</v>
      </c>
      <c r="AX170" s="12" t="s">
        <v>83</v>
      </c>
      <c r="AY170" s="205" t="s">
        <v>148</v>
      </c>
    </row>
    <row r="171" spans="1:65" s="2" customFormat="1" ht="33" customHeight="1">
      <c r="A171" s="35"/>
      <c r="B171" s="36"/>
      <c r="C171" s="180" t="s">
        <v>289</v>
      </c>
      <c r="D171" s="180" t="s">
        <v>149</v>
      </c>
      <c r="E171" s="181" t="s">
        <v>267</v>
      </c>
      <c r="F171" s="182" t="s">
        <v>268</v>
      </c>
      <c r="G171" s="183" t="s">
        <v>251</v>
      </c>
      <c r="H171" s="184">
        <v>619.85799999999995</v>
      </c>
      <c r="I171" s="185"/>
      <c r="J171" s="186">
        <f>ROUND(I171*H171,2)</f>
        <v>0</v>
      </c>
      <c r="K171" s="187"/>
      <c r="L171" s="40"/>
      <c r="M171" s="188" t="s">
        <v>1</v>
      </c>
      <c r="N171" s="189" t="s">
        <v>41</v>
      </c>
      <c r="O171" s="72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93</v>
      </c>
      <c r="AT171" s="192" t="s">
        <v>149</v>
      </c>
      <c r="AU171" s="192" t="s">
        <v>85</v>
      </c>
      <c r="AY171" s="18" t="s">
        <v>148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8" t="s">
        <v>83</v>
      </c>
      <c r="BK171" s="193">
        <f>ROUND(I171*H171,2)</f>
        <v>0</v>
      </c>
      <c r="BL171" s="18" t="s">
        <v>93</v>
      </c>
      <c r="BM171" s="192" t="s">
        <v>269</v>
      </c>
    </row>
    <row r="172" spans="1:65" s="2" customFormat="1" ht="33" customHeight="1">
      <c r="A172" s="35"/>
      <c r="B172" s="36"/>
      <c r="C172" s="180" t="s">
        <v>294</v>
      </c>
      <c r="D172" s="180" t="s">
        <v>149</v>
      </c>
      <c r="E172" s="181" t="s">
        <v>271</v>
      </c>
      <c r="F172" s="182" t="s">
        <v>272</v>
      </c>
      <c r="G172" s="183" t="s">
        <v>251</v>
      </c>
      <c r="H172" s="184">
        <v>1112.81</v>
      </c>
      <c r="I172" s="185"/>
      <c r="J172" s="186">
        <f>ROUND(I172*H172,2)</f>
        <v>0</v>
      </c>
      <c r="K172" s="187"/>
      <c r="L172" s="40"/>
      <c r="M172" s="188" t="s">
        <v>1</v>
      </c>
      <c r="N172" s="189" t="s">
        <v>41</v>
      </c>
      <c r="O172" s="72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2" t="s">
        <v>93</v>
      </c>
      <c r="AT172" s="192" t="s">
        <v>149</v>
      </c>
      <c r="AU172" s="192" t="s">
        <v>85</v>
      </c>
      <c r="AY172" s="18" t="s">
        <v>148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83</v>
      </c>
      <c r="BK172" s="193">
        <f>ROUND(I172*H172,2)</f>
        <v>0</v>
      </c>
      <c r="BL172" s="18" t="s">
        <v>93</v>
      </c>
      <c r="BM172" s="192" t="s">
        <v>273</v>
      </c>
    </row>
    <row r="173" spans="1:65" s="12" customFormat="1">
      <c r="B173" s="194"/>
      <c r="C173" s="195"/>
      <c r="D173" s="196" t="s">
        <v>155</v>
      </c>
      <c r="E173" s="197" t="s">
        <v>1</v>
      </c>
      <c r="F173" s="198" t="s">
        <v>353</v>
      </c>
      <c r="G173" s="195"/>
      <c r="H173" s="199">
        <v>1112.81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85</v>
      </c>
      <c r="AV173" s="12" t="s">
        <v>85</v>
      </c>
      <c r="AW173" s="12" t="s">
        <v>32</v>
      </c>
      <c r="AX173" s="12" t="s">
        <v>83</v>
      </c>
      <c r="AY173" s="205" t="s">
        <v>148</v>
      </c>
    </row>
    <row r="174" spans="1:65" s="2" customFormat="1" ht="33" customHeight="1">
      <c r="A174" s="35"/>
      <c r="B174" s="36"/>
      <c r="C174" s="180" t="s">
        <v>354</v>
      </c>
      <c r="D174" s="180" t="s">
        <v>149</v>
      </c>
      <c r="E174" s="181" t="s">
        <v>275</v>
      </c>
      <c r="F174" s="182" t="s">
        <v>276</v>
      </c>
      <c r="G174" s="183" t="s">
        <v>251</v>
      </c>
      <c r="H174" s="184">
        <v>4.37</v>
      </c>
      <c r="I174" s="185"/>
      <c r="J174" s="186">
        <f>ROUND(I174*H174,2)</f>
        <v>0</v>
      </c>
      <c r="K174" s="187"/>
      <c r="L174" s="40"/>
      <c r="M174" s="188" t="s">
        <v>1</v>
      </c>
      <c r="N174" s="189" t="s">
        <v>41</v>
      </c>
      <c r="O174" s="72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2" t="s">
        <v>93</v>
      </c>
      <c r="AT174" s="192" t="s">
        <v>149</v>
      </c>
      <c r="AU174" s="192" t="s">
        <v>85</v>
      </c>
      <c r="AY174" s="18" t="s">
        <v>148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8" t="s">
        <v>83</v>
      </c>
      <c r="BK174" s="193">
        <f>ROUND(I174*H174,2)</f>
        <v>0</v>
      </c>
      <c r="BL174" s="18" t="s">
        <v>93</v>
      </c>
      <c r="BM174" s="192" t="s">
        <v>277</v>
      </c>
    </row>
    <row r="175" spans="1:65" s="11" customFormat="1" ht="25.9" customHeight="1">
      <c r="B175" s="166"/>
      <c r="C175" s="167"/>
      <c r="D175" s="168" t="s">
        <v>75</v>
      </c>
      <c r="E175" s="169" t="s">
        <v>278</v>
      </c>
      <c r="F175" s="169" t="s">
        <v>279</v>
      </c>
      <c r="G175" s="167"/>
      <c r="H175" s="167"/>
      <c r="I175" s="170"/>
      <c r="J175" s="171">
        <f>BK175</f>
        <v>0</v>
      </c>
      <c r="K175" s="167"/>
      <c r="L175" s="172"/>
      <c r="M175" s="173"/>
      <c r="N175" s="174"/>
      <c r="O175" s="174"/>
      <c r="P175" s="175">
        <f>P176</f>
        <v>0</v>
      </c>
      <c r="Q175" s="174"/>
      <c r="R175" s="175">
        <f>R176</f>
        <v>9.6913600000000016E-2</v>
      </c>
      <c r="S175" s="174"/>
      <c r="T175" s="176">
        <f>T176</f>
        <v>4.3696632000000006</v>
      </c>
      <c r="AR175" s="177" t="s">
        <v>85</v>
      </c>
      <c r="AT175" s="178" t="s">
        <v>75</v>
      </c>
      <c r="AU175" s="178" t="s">
        <v>76</v>
      </c>
      <c r="AY175" s="177" t="s">
        <v>148</v>
      </c>
      <c r="BK175" s="179">
        <f>BK176</f>
        <v>0</v>
      </c>
    </row>
    <row r="176" spans="1:65" s="11" customFormat="1" ht="22.9" customHeight="1">
      <c r="B176" s="166"/>
      <c r="C176" s="167"/>
      <c r="D176" s="168" t="s">
        <v>75</v>
      </c>
      <c r="E176" s="225" t="s">
        <v>280</v>
      </c>
      <c r="F176" s="225" t="s">
        <v>281</v>
      </c>
      <c r="G176" s="167"/>
      <c r="H176" s="167"/>
      <c r="I176" s="170"/>
      <c r="J176" s="226">
        <f>BK176</f>
        <v>0</v>
      </c>
      <c r="K176" s="167"/>
      <c r="L176" s="172"/>
      <c r="M176" s="173"/>
      <c r="N176" s="174"/>
      <c r="O176" s="174"/>
      <c r="P176" s="175">
        <f>SUM(P177:P180)</f>
        <v>0</v>
      </c>
      <c r="Q176" s="174"/>
      <c r="R176" s="175">
        <f>SUM(R177:R180)</f>
        <v>9.6913600000000016E-2</v>
      </c>
      <c r="S176" s="174"/>
      <c r="T176" s="176">
        <f>SUM(T177:T180)</f>
        <v>4.3696632000000006</v>
      </c>
      <c r="AR176" s="177" t="s">
        <v>85</v>
      </c>
      <c r="AT176" s="178" t="s">
        <v>75</v>
      </c>
      <c r="AU176" s="178" t="s">
        <v>83</v>
      </c>
      <c r="AY176" s="177" t="s">
        <v>148</v>
      </c>
      <c r="BK176" s="179">
        <f>SUM(BK177:BK180)</f>
        <v>0</v>
      </c>
    </row>
    <row r="177" spans="1:65" s="2" customFormat="1" ht="21.75" customHeight="1">
      <c r="A177" s="35"/>
      <c r="B177" s="36"/>
      <c r="C177" s="180" t="s">
        <v>355</v>
      </c>
      <c r="D177" s="180" t="s">
        <v>149</v>
      </c>
      <c r="E177" s="181" t="s">
        <v>283</v>
      </c>
      <c r="F177" s="182" t="s">
        <v>284</v>
      </c>
      <c r="G177" s="183" t="s">
        <v>231</v>
      </c>
      <c r="H177" s="184">
        <v>285.04000000000002</v>
      </c>
      <c r="I177" s="185"/>
      <c r="J177" s="186">
        <f>ROUND(I177*H177,2)</f>
        <v>0</v>
      </c>
      <c r="K177" s="187"/>
      <c r="L177" s="40"/>
      <c r="M177" s="188" t="s">
        <v>1</v>
      </c>
      <c r="N177" s="189" t="s">
        <v>41</v>
      </c>
      <c r="O177" s="72"/>
      <c r="P177" s="190">
        <f>O177*H177</f>
        <v>0</v>
      </c>
      <c r="Q177" s="190">
        <v>3.4000000000000002E-4</v>
      </c>
      <c r="R177" s="190">
        <f>Q177*H177</f>
        <v>9.6913600000000016E-2</v>
      </c>
      <c r="S177" s="190">
        <v>1.533E-2</v>
      </c>
      <c r="T177" s="191">
        <f>S177*H177</f>
        <v>4.3696632000000006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2" t="s">
        <v>282</v>
      </c>
      <c r="AT177" s="192" t="s">
        <v>149</v>
      </c>
      <c r="AU177" s="192" t="s">
        <v>85</v>
      </c>
      <c r="AY177" s="18" t="s">
        <v>148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83</v>
      </c>
      <c r="BK177" s="193">
        <f>ROUND(I177*H177,2)</f>
        <v>0</v>
      </c>
      <c r="BL177" s="18" t="s">
        <v>282</v>
      </c>
      <c r="BM177" s="192" t="s">
        <v>285</v>
      </c>
    </row>
    <row r="178" spans="1:65" s="12" customFormat="1">
      <c r="B178" s="194"/>
      <c r="C178" s="195"/>
      <c r="D178" s="196" t="s">
        <v>155</v>
      </c>
      <c r="E178" s="197" t="s">
        <v>1</v>
      </c>
      <c r="F178" s="198" t="s">
        <v>356</v>
      </c>
      <c r="G178" s="195"/>
      <c r="H178" s="199">
        <v>241.08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155</v>
      </c>
      <c r="AU178" s="205" t="s">
        <v>85</v>
      </c>
      <c r="AV178" s="12" t="s">
        <v>85</v>
      </c>
      <c r="AW178" s="12" t="s">
        <v>32</v>
      </c>
      <c r="AX178" s="12" t="s">
        <v>76</v>
      </c>
      <c r="AY178" s="205" t="s">
        <v>148</v>
      </c>
    </row>
    <row r="179" spans="1:65" s="12" customFormat="1">
      <c r="B179" s="194"/>
      <c r="C179" s="195"/>
      <c r="D179" s="196" t="s">
        <v>155</v>
      </c>
      <c r="E179" s="197" t="s">
        <v>1</v>
      </c>
      <c r="F179" s="198" t="s">
        <v>357</v>
      </c>
      <c r="G179" s="195"/>
      <c r="H179" s="199">
        <v>43.96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155</v>
      </c>
      <c r="AU179" s="205" t="s">
        <v>85</v>
      </c>
      <c r="AV179" s="12" t="s">
        <v>85</v>
      </c>
      <c r="AW179" s="12" t="s">
        <v>32</v>
      </c>
      <c r="AX179" s="12" t="s">
        <v>76</v>
      </c>
      <c r="AY179" s="205" t="s">
        <v>148</v>
      </c>
    </row>
    <row r="180" spans="1:65" s="16" customFormat="1">
      <c r="B180" s="238"/>
      <c r="C180" s="239"/>
      <c r="D180" s="196" t="s">
        <v>155</v>
      </c>
      <c r="E180" s="240" t="s">
        <v>1</v>
      </c>
      <c r="F180" s="241" t="s">
        <v>228</v>
      </c>
      <c r="G180" s="239"/>
      <c r="H180" s="242">
        <v>285.04000000000002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155</v>
      </c>
      <c r="AU180" s="248" t="s">
        <v>85</v>
      </c>
      <c r="AV180" s="16" t="s">
        <v>93</v>
      </c>
      <c r="AW180" s="16" t="s">
        <v>32</v>
      </c>
      <c r="AX180" s="16" t="s">
        <v>83</v>
      </c>
      <c r="AY180" s="248" t="s">
        <v>148</v>
      </c>
    </row>
    <row r="181" spans="1:65" s="11" customFormat="1" ht="25.9" customHeight="1">
      <c r="B181" s="166"/>
      <c r="C181" s="167"/>
      <c r="D181" s="168" t="s">
        <v>75</v>
      </c>
      <c r="E181" s="169" t="s">
        <v>171</v>
      </c>
      <c r="F181" s="169" t="s">
        <v>172</v>
      </c>
      <c r="G181" s="167"/>
      <c r="H181" s="167"/>
      <c r="I181" s="170"/>
      <c r="J181" s="171">
        <f>BK181</f>
        <v>0</v>
      </c>
      <c r="K181" s="167"/>
      <c r="L181" s="172"/>
      <c r="M181" s="173"/>
      <c r="N181" s="174"/>
      <c r="O181" s="174"/>
      <c r="P181" s="175">
        <f>P182</f>
        <v>0</v>
      </c>
      <c r="Q181" s="174"/>
      <c r="R181" s="175">
        <f>R182</f>
        <v>0</v>
      </c>
      <c r="S181" s="174"/>
      <c r="T181" s="176">
        <f>T182</f>
        <v>0</v>
      </c>
      <c r="AR181" s="177" t="s">
        <v>96</v>
      </c>
      <c r="AT181" s="178" t="s">
        <v>75</v>
      </c>
      <c r="AU181" s="178" t="s">
        <v>76</v>
      </c>
      <c r="AY181" s="177" t="s">
        <v>148</v>
      </c>
      <c r="BK181" s="179">
        <f>BK182</f>
        <v>0</v>
      </c>
    </row>
    <row r="182" spans="1:65" s="11" customFormat="1" ht="22.9" customHeight="1">
      <c r="B182" s="166"/>
      <c r="C182" s="167"/>
      <c r="D182" s="168" t="s">
        <v>75</v>
      </c>
      <c r="E182" s="225" t="s">
        <v>287</v>
      </c>
      <c r="F182" s="225" t="s">
        <v>288</v>
      </c>
      <c r="G182" s="167"/>
      <c r="H182" s="167"/>
      <c r="I182" s="170"/>
      <c r="J182" s="226">
        <f>BK182</f>
        <v>0</v>
      </c>
      <c r="K182" s="167"/>
      <c r="L182" s="172"/>
      <c r="M182" s="173"/>
      <c r="N182" s="174"/>
      <c r="O182" s="174"/>
      <c r="P182" s="175">
        <f>SUM(P183:P184)</f>
        <v>0</v>
      </c>
      <c r="Q182" s="174"/>
      <c r="R182" s="175">
        <f>SUM(R183:R184)</f>
        <v>0</v>
      </c>
      <c r="S182" s="174"/>
      <c r="T182" s="176">
        <f>SUM(T183:T184)</f>
        <v>0</v>
      </c>
      <c r="AR182" s="177" t="s">
        <v>96</v>
      </c>
      <c r="AT182" s="178" t="s">
        <v>75</v>
      </c>
      <c r="AU182" s="178" t="s">
        <v>83</v>
      </c>
      <c r="AY182" s="177" t="s">
        <v>148</v>
      </c>
      <c r="BK182" s="179">
        <f>SUM(BK183:BK184)</f>
        <v>0</v>
      </c>
    </row>
    <row r="183" spans="1:65" s="2" customFormat="1" ht="21.75" customHeight="1">
      <c r="A183" s="35"/>
      <c r="B183" s="36"/>
      <c r="C183" s="180" t="s">
        <v>7</v>
      </c>
      <c r="D183" s="180" t="s">
        <v>149</v>
      </c>
      <c r="E183" s="181" t="s">
        <v>290</v>
      </c>
      <c r="F183" s="182" t="s">
        <v>291</v>
      </c>
      <c r="G183" s="183" t="s">
        <v>152</v>
      </c>
      <c r="H183" s="184">
        <v>1</v>
      </c>
      <c r="I183" s="185"/>
      <c r="J183" s="186">
        <f>ROUND(I183*H183,2)</f>
        <v>0</v>
      </c>
      <c r="K183" s="187"/>
      <c r="L183" s="40"/>
      <c r="M183" s="188" t="s">
        <v>1</v>
      </c>
      <c r="N183" s="189" t="s">
        <v>41</v>
      </c>
      <c r="O183" s="72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2" t="s">
        <v>292</v>
      </c>
      <c r="AT183" s="192" t="s">
        <v>149</v>
      </c>
      <c r="AU183" s="192" t="s">
        <v>85</v>
      </c>
      <c r="AY183" s="18" t="s">
        <v>148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83</v>
      </c>
      <c r="BK183" s="193">
        <f>ROUND(I183*H183,2)</f>
        <v>0</v>
      </c>
      <c r="BL183" s="18" t="s">
        <v>292</v>
      </c>
      <c r="BM183" s="192" t="s">
        <v>293</v>
      </c>
    </row>
    <row r="184" spans="1:65" s="2" customFormat="1" ht="16.5" customHeight="1">
      <c r="A184" s="35"/>
      <c r="B184" s="36"/>
      <c r="C184" s="180" t="s">
        <v>358</v>
      </c>
      <c r="D184" s="180" t="s">
        <v>149</v>
      </c>
      <c r="E184" s="181" t="s">
        <v>295</v>
      </c>
      <c r="F184" s="182" t="s">
        <v>296</v>
      </c>
      <c r="G184" s="183" t="s">
        <v>152</v>
      </c>
      <c r="H184" s="184">
        <v>1</v>
      </c>
      <c r="I184" s="185"/>
      <c r="J184" s="186">
        <f>ROUND(I184*H184,2)</f>
        <v>0</v>
      </c>
      <c r="K184" s="187"/>
      <c r="L184" s="40"/>
      <c r="M184" s="249" t="s">
        <v>1</v>
      </c>
      <c r="N184" s="250" t="s">
        <v>41</v>
      </c>
      <c r="O184" s="251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2" t="s">
        <v>292</v>
      </c>
      <c r="AT184" s="192" t="s">
        <v>149</v>
      </c>
      <c r="AU184" s="192" t="s">
        <v>85</v>
      </c>
      <c r="AY184" s="18" t="s">
        <v>148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83</v>
      </c>
      <c r="BK184" s="193">
        <f>ROUND(I184*H184,2)</f>
        <v>0</v>
      </c>
      <c r="BL184" s="18" t="s">
        <v>292</v>
      </c>
      <c r="BM184" s="192" t="s">
        <v>297</v>
      </c>
    </row>
    <row r="185" spans="1:65" s="2" customFormat="1" ht="6.95" customHeight="1">
      <c r="A185" s="35"/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40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algorithmName="SHA-512" hashValue="A8zXnh6gAoP5B7IUKsdVXPPrnQLmEj1U5XuFRKl0wx+o2gsjBuErINtuatwDCVMK91FSmbv8f4Rm5e1o0VmlNw==" saltValue="XXcspQNto0qJ+rIJLnqfJTKuwucsp4nbd3mtW1bwl6LKrOwXUnImarzPrF7DyWjD+d+eXqKYMECVtEC3WevzXA==" spinCount="100000" sheet="1" objects="1" scenarios="1" formatColumns="0" formatRows="0" autoFilter="0"/>
  <autoFilter ref="C123:K18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359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ROUND((SUM(BE122:BE174)),  2)</f>
        <v>0</v>
      </c>
      <c r="G33" s="35"/>
      <c r="H33" s="35"/>
      <c r="I33" s="125">
        <v>0.21</v>
      </c>
      <c r="J33" s="124">
        <f>ROUND(((SUM(BE122:BE174))*I33),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ROUND((SUM(BF122:BF174)),  2)</f>
        <v>0</v>
      </c>
      <c r="G34" s="35"/>
      <c r="H34" s="35"/>
      <c r="I34" s="125">
        <v>0.15</v>
      </c>
      <c r="J34" s="124">
        <f>ROUND(((SUM(BF122:BF174))*I34),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ROUND((SUM(BG122:BG174)),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ROUND((SUM(BH122:BH174)),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ROUND((SUM(BI122:BI174)),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4 - SO 04 - Vrátnice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J124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J127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J162</f>
        <v>0</v>
      </c>
      <c r="K100" s="220"/>
      <c r="L100" s="224"/>
    </row>
    <row r="101" spans="1:31" s="9" customFormat="1" ht="24.95" customHeight="1">
      <c r="B101" s="148"/>
      <c r="C101" s="149"/>
      <c r="D101" s="150" t="s">
        <v>132</v>
      </c>
      <c r="E101" s="151"/>
      <c r="F101" s="151"/>
      <c r="G101" s="151"/>
      <c r="H101" s="151"/>
      <c r="I101" s="151"/>
      <c r="J101" s="152">
        <f>J171</f>
        <v>0</v>
      </c>
      <c r="K101" s="149"/>
      <c r="L101" s="153"/>
    </row>
    <row r="102" spans="1:31" s="14" customFormat="1" ht="19.899999999999999" customHeight="1">
      <c r="B102" s="219"/>
      <c r="C102" s="220"/>
      <c r="D102" s="221" t="s">
        <v>209</v>
      </c>
      <c r="E102" s="222"/>
      <c r="F102" s="222"/>
      <c r="G102" s="222"/>
      <c r="H102" s="222"/>
      <c r="I102" s="222"/>
      <c r="J102" s="223">
        <f>J172</f>
        <v>0</v>
      </c>
      <c r="K102" s="220"/>
      <c r="L102" s="224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133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2" t="str">
        <f>E7</f>
        <v>Demolice objektů bývalých vojen. garáží - PD</v>
      </c>
      <c r="F112" s="323"/>
      <c r="G112" s="323"/>
      <c r="H112" s="32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124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6" t="str">
        <f>E9</f>
        <v>4 - SO 04 - Vrátnice</v>
      </c>
      <c r="F114" s="321"/>
      <c r="G114" s="321"/>
      <c r="H114" s="321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Krnov</v>
      </c>
      <c r="G116" s="37"/>
      <c r="H116" s="37"/>
      <c r="I116" s="30" t="s">
        <v>22</v>
      </c>
      <c r="J116" s="67" t="str">
        <f>IF(J12="","",J12)</f>
        <v>20. 8. 2021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Město Krnov</v>
      </c>
      <c r="G118" s="37"/>
      <c r="H118" s="37"/>
      <c r="I118" s="30" t="s">
        <v>30</v>
      </c>
      <c r="J118" s="33" t="str">
        <f>E21</f>
        <v>Projekt 2010,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30" t="s">
        <v>33</v>
      </c>
      <c r="J119" s="33" t="str">
        <f>E24</f>
        <v>Jakub Nevyjel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54"/>
      <c r="B121" s="155"/>
      <c r="C121" s="156" t="s">
        <v>134</v>
      </c>
      <c r="D121" s="157" t="s">
        <v>61</v>
      </c>
      <c r="E121" s="157" t="s">
        <v>57</v>
      </c>
      <c r="F121" s="157" t="s">
        <v>58</v>
      </c>
      <c r="G121" s="157" t="s">
        <v>135</v>
      </c>
      <c r="H121" s="157" t="s">
        <v>136</v>
      </c>
      <c r="I121" s="157" t="s">
        <v>137</v>
      </c>
      <c r="J121" s="158" t="s">
        <v>128</v>
      </c>
      <c r="K121" s="159" t="s">
        <v>138</v>
      </c>
      <c r="L121" s="160"/>
      <c r="M121" s="76" t="s">
        <v>1</v>
      </c>
      <c r="N121" s="77" t="s">
        <v>40</v>
      </c>
      <c r="O121" s="77" t="s">
        <v>139</v>
      </c>
      <c r="P121" s="77" t="s">
        <v>140</v>
      </c>
      <c r="Q121" s="77" t="s">
        <v>141</v>
      </c>
      <c r="R121" s="77" t="s">
        <v>142</v>
      </c>
      <c r="S121" s="77" t="s">
        <v>143</v>
      </c>
      <c r="T121" s="78" t="s">
        <v>144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pans="1:65" s="2" customFormat="1" ht="22.9" customHeight="1">
      <c r="A122" s="35"/>
      <c r="B122" s="36"/>
      <c r="C122" s="83" t="s">
        <v>145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40"/>
      <c r="M122" s="79"/>
      <c r="N122" s="162"/>
      <c r="O122" s="80"/>
      <c r="P122" s="163">
        <f>P123+P171</f>
        <v>0</v>
      </c>
      <c r="Q122" s="80"/>
      <c r="R122" s="163">
        <f>R123+R171</f>
        <v>0</v>
      </c>
      <c r="S122" s="80"/>
      <c r="T122" s="164">
        <f>T123+T171</f>
        <v>439.32150999999999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130</v>
      </c>
      <c r="BK122" s="165">
        <f>BK123+BK171</f>
        <v>0</v>
      </c>
    </row>
    <row r="123" spans="1:65" s="11" customFormat="1" ht="25.9" customHeight="1">
      <c r="B123" s="166"/>
      <c r="C123" s="167"/>
      <c r="D123" s="168" t="s">
        <v>75</v>
      </c>
      <c r="E123" s="169" t="s">
        <v>210</v>
      </c>
      <c r="F123" s="169" t="s">
        <v>211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P124+P127+P162</f>
        <v>0</v>
      </c>
      <c r="Q123" s="174"/>
      <c r="R123" s="175">
        <f>R124+R127+R162</f>
        <v>0</v>
      </c>
      <c r="S123" s="174"/>
      <c r="T123" s="176">
        <f>T124+T127+T162</f>
        <v>439.32150999999999</v>
      </c>
      <c r="AR123" s="177" t="s">
        <v>83</v>
      </c>
      <c r="AT123" s="178" t="s">
        <v>75</v>
      </c>
      <c r="AU123" s="178" t="s">
        <v>76</v>
      </c>
      <c r="AY123" s="177" t="s">
        <v>148</v>
      </c>
      <c r="BK123" s="179">
        <f>BK124+BK127+BK162</f>
        <v>0</v>
      </c>
    </row>
    <row r="124" spans="1:65" s="11" customFormat="1" ht="22.9" customHeight="1">
      <c r="B124" s="166"/>
      <c r="C124" s="167"/>
      <c r="D124" s="168" t="s">
        <v>75</v>
      </c>
      <c r="E124" s="225" t="s">
        <v>83</v>
      </c>
      <c r="F124" s="225" t="s">
        <v>212</v>
      </c>
      <c r="G124" s="167"/>
      <c r="H124" s="167"/>
      <c r="I124" s="170"/>
      <c r="J124" s="226">
        <f>BK124</f>
        <v>0</v>
      </c>
      <c r="K124" s="167"/>
      <c r="L124" s="172"/>
      <c r="M124" s="173"/>
      <c r="N124" s="174"/>
      <c r="O124" s="174"/>
      <c r="P124" s="175">
        <f>SUM(P125:P126)</f>
        <v>0</v>
      </c>
      <c r="Q124" s="174"/>
      <c r="R124" s="175">
        <f>SUM(R125:R126)</f>
        <v>0</v>
      </c>
      <c r="S124" s="174"/>
      <c r="T124" s="176">
        <f>SUM(T125:T126)</f>
        <v>0</v>
      </c>
      <c r="AR124" s="177" t="s">
        <v>83</v>
      </c>
      <c r="AT124" s="178" t="s">
        <v>75</v>
      </c>
      <c r="AU124" s="178" t="s">
        <v>83</v>
      </c>
      <c r="AY124" s="177" t="s">
        <v>148</v>
      </c>
      <c r="BK124" s="179">
        <f>SUM(BK125:BK126)</f>
        <v>0</v>
      </c>
    </row>
    <row r="125" spans="1:65" s="2" customFormat="1" ht="33" customHeight="1">
      <c r="A125" s="35"/>
      <c r="B125" s="36"/>
      <c r="C125" s="180" t="s">
        <v>83</v>
      </c>
      <c r="D125" s="180" t="s">
        <v>149</v>
      </c>
      <c r="E125" s="181" t="s">
        <v>360</v>
      </c>
      <c r="F125" s="182" t="s">
        <v>361</v>
      </c>
      <c r="G125" s="183" t="s">
        <v>215</v>
      </c>
      <c r="H125" s="184">
        <v>26.594999999999999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362</v>
      </c>
    </row>
    <row r="126" spans="1:65" s="2" customFormat="1" ht="21.75" customHeight="1">
      <c r="A126" s="35"/>
      <c r="B126" s="36"/>
      <c r="C126" s="180" t="s">
        <v>85</v>
      </c>
      <c r="D126" s="180" t="s">
        <v>149</v>
      </c>
      <c r="E126" s="181" t="s">
        <v>217</v>
      </c>
      <c r="F126" s="182" t="s">
        <v>218</v>
      </c>
      <c r="G126" s="183" t="s">
        <v>215</v>
      </c>
      <c r="H126" s="184">
        <v>26.594999999999999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219</v>
      </c>
    </row>
    <row r="127" spans="1:65" s="11" customFormat="1" ht="22.9" customHeight="1">
      <c r="B127" s="166"/>
      <c r="C127" s="167"/>
      <c r="D127" s="168" t="s">
        <v>75</v>
      </c>
      <c r="E127" s="225" t="s">
        <v>108</v>
      </c>
      <c r="F127" s="225" t="s">
        <v>220</v>
      </c>
      <c r="G127" s="167"/>
      <c r="H127" s="167"/>
      <c r="I127" s="170"/>
      <c r="J127" s="226">
        <f>BK127</f>
        <v>0</v>
      </c>
      <c r="K127" s="167"/>
      <c r="L127" s="172"/>
      <c r="M127" s="173"/>
      <c r="N127" s="174"/>
      <c r="O127" s="174"/>
      <c r="P127" s="175">
        <f>SUM(P128:P161)</f>
        <v>0</v>
      </c>
      <c r="Q127" s="174"/>
      <c r="R127" s="175">
        <f>SUM(R128:R161)</f>
        <v>0</v>
      </c>
      <c r="S127" s="174"/>
      <c r="T127" s="176">
        <f>SUM(T128:T161)</f>
        <v>439.32150999999999</v>
      </c>
      <c r="AR127" s="177" t="s">
        <v>83</v>
      </c>
      <c r="AT127" s="178" t="s">
        <v>75</v>
      </c>
      <c r="AU127" s="178" t="s">
        <v>83</v>
      </c>
      <c r="AY127" s="177" t="s">
        <v>148</v>
      </c>
      <c r="BK127" s="179">
        <f>SUM(BK128:BK161)</f>
        <v>0</v>
      </c>
    </row>
    <row r="128" spans="1:65" s="2" customFormat="1" ht="16.5" customHeight="1">
      <c r="A128" s="35"/>
      <c r="B128" s="36"/>
      <c r="C128" s="180" t="s">
        <v>90</v>
      </c>
      <c r="D128" s="180" t="s">
        <v>149</v>
      </c>
      <c r="E128" s="181" t="s">
        <v>363</v>
      </c>
      <c r="F128" s="182" t="s">
        <v>364</v>
      </c>
      <c r="G128" s="183" t="s">
        <v>152</v>
      </c>
      <c r="H128" s="184">
        <v>1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2</v>
      </c>
      <c r="T128" s="191">
        <f>S128*H128</f>
        <v>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365</v>
      </c>
    </row>
    <row r="129" spans="1:65" s="2" customFormat="1" ht="16.5" customHeight="1">
      <c r="A129" s="35"/>
      <c r="B129" s="36"/>
      <c r="C129" s="180" t="s">
        <v>93</v>
      </c>
      <c r="D129" s="180" t="s">
        <v>149</v>
      </c>
      <c r="E129" s="181" t="s">
        <v>221</v>
      </c>
      <c r="F129" s="182" t="s">
        <v>222</v>
      </c>
      <c r="G129" s="183" t="s">
        <v>215</v>
      </c>
      <c r="H129" s="184">
        <v>63.398000000000003</v>
      </c>
      <c r="I129" s="185"/>
      <c r="J129" s="186">
        <f>ROUND(I129*H129,2)</f>
        <v>0</v>
      </c>
      <c r="K129" s="187"/>
      <c r="L129" s="40"/>
      <c r="M129" s="188" t="s">
        <v>1</v>
      </c>
      <c r="N129" s="189" t="s">
        <v>41</v>
      </c>
      <c r="O129" s="72"/>
      <c r="P129" s="190">
        <f>O129*H129</f>
        <v>0</v>
      </c>
      <c r="Q129" s="190">
        <v>0</v>
      </c>
      <c r="R129" s="190">
        <f>Q129*H129</f>
        <v>0</v>
      </c>
      <c r="S129" s="190">
        <v>2.4</v>
      </c>
      <c r="T129" s="191">
        <f>S129*H129</f>
        <v>152.15520000000001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2" t="s">
        <v>93</v>
      </c>
      <c r="AT129" s="192" t="s">
        <v>149</v>
      </c>
      <c r="AU129" s="192" t="s">
        <v>85</v>
      </c>
      <c r="AY129" s="18" t="s">
        <v>148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83</v>
      </c>
      <c r="BK129" s="193">
        <f>ROUND(I129*H129,2)</f>
        <v>0</v>
      </c>
      <c r="BL129" s="18" t="s">
        <v>93</v>
      </c>
      <c r="BM129" s="192" t="s">
        <v>223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366</v>
      </c>
      <c r="G130" s="195"/>
      <c r="H130" s="199">
        <v>17.82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367</v>
      </c>
      <c r="G131" s="195"/>
      <c r="H131" s="199">
        <v>6.6150000000000002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368</v>
      </c>
      <c r="G132" s="195"/>
      <c r="H132" s="199">
        <v>2.16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5" customFormat="1">
      <c r="B133" s="227"/>
      <c r="C133" s="228"/>
      <c r="D133" s="196" t="s">
        <v>155</v>
      </c>
      <c r="E133" s="229" t="s">
        <v>1</v>
      </c>
      <c r="F133" s="230" t="s">
        <v>226</v>
      </c>
      <c r="G133" s="228"/>
      <c r="H133" s="231">
        <v>26.595000000000002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155</v>
      </c>
      <c r="AU133" s="237" t="s">
        <v>85</v>
      </c>
      <c r="AV133" s="15" t="s">
        <v>90</v>
      </c>
      <c r="AW133" s="15" t="s">
        <v>32</v>
      </c>
      <c r="AX133" s="15" t="s">
        <v>76</v>
      </c>
      <c r="AY133" s="237" t="s">
        <v>148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369</v>
      </c>
      <c r="G134" s="195"/>
      <c r="H134" s="199">
        <v>36.802999999999997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76</v>
      </c>
      <c r="AY134" s="205" t="s">
        <v>148</v>
      </c>
    </row>
    <row r="135" spans="1:65" s="15" customFormat="1">
      <c r="B135" s="227"/>
      <c r="C135" s="228"/>
      <c r="D135" s="196" t="s">
        <v>155</v>
      </c>
      <c r="E135" s="229" t="s">
        <v>1</v>
      </c>
      <c r="F135" s="230" t="s">
        <v>226</v>
      </c>
      <c r="G135" s="228"/>
      <c r="H135" s="231">
        <v>36.802999999999997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155</v>
      </c>
      <c r="AU135" s="237" t="s">
        <v>85</v>
      </c>
      <c r="AV135" s="15" t="s">
        <v>90</v>
      </c>
      <c r="AW135" s="15" t="s">
        <v>32</v>
      </c>
      <c r="AX135" s="15" t="s">
        <v>76</v>
      </c>
      <c r="AY135" s="237" t="s">
        <v>148</v>
      </c>
    </row>
    <row r="136" spans="1:65" s="16" customFormat="1">
      <c r="B136" s="238"/>
      <c r="C136" s="239"/>
      <c r="D136" s="196" t="s">
        <v>155</v>
      </c>
      <c r="E136" s="240" t="s">
        <v>1</v>
      </c>
      <c r="F136" s="241" t="s">
        <v>228</v>
      </c>
      <c r="G136" s="239"/>
      <c r="H136" s="242">
        <v>63.397999999999996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155</v>
      </c>
      <c r="AU136" s="248" t="s">
        <v>85</v>
      </c>
      <c r="AV136" s="16" t="s">
        <v>93</v>
      </c>
      <c r="AW136" s="16" t="s">
        <v>32</v>
      </c>
      <c r="AX136" s="16" t="s">
        <v>83</v>
      </c>
      <c r="AY136" s="248" t="s">
        <v>148</v>
      </c>
    </row>
    <row r="137" spans="1:65" s="2" customFormat="1" ht="21.75" customHeight="1">
      <c r="A137" s="35"/>
      <c r="B137" s="36"/>
      <c r="C137" s="180" t="s">
        <v>96</v>
      </c>
      <c r="D137" s="180" t="s">
        <v>149</v>
      </c>
      <c r="E137" s="181" t="s">
        <v>326</v>
      </c>
      <c r="F137" s="182" t="s">
        <v>327</v>
      </c>
      <c r="G137" s="183" t="s">
        <v>231</v>
      </c>
      <c r="H137" s="184">
        <v>8.9849999999999994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41</v>
      </c>
      <c r="O137" s="72"/>
      <c r="P137" s="190">
        <f>O137*H137</f>
        <v>0</v>
      </c>
      <c r="Q137" s="190">
        <v>0</v>
      </c>
      <c r="R137" s="190">
        <f>Q137*H137</f>
        <v>0</v>
      </c>
      <c r="S137" s="190">
        <v>4.1000000000000002E-2</v>
      </c>
      <c r="T137" s="191">
        <f>S137*H137</f>
        <v>0.36838500000000002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93</v>
      </c>
      <c r="AT137" s="192" t="s">
        <v>149</v>
      </c>
      <c r="AU137" s="192" t="s">
        <v>85</v>
      </c>
      <c r="AY137" s="18" t="s">
        <v>148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93</v>
      </c>
      <c r="BM137" s="192" t="s">
        <v>328</v>
      </c>
    </row>
    <row r="138" spans="1:65" s="12" customFormat="1">
      <c r="B138" s="194"/>
      <c r="C138" s="195"/>
      <c r="D138" s="196" t="s">
        <v>155</v>
      </c>
      <c r="E138" s="197" t="s">
        <v>1</v>
      </c>
      <c r="F138" s="198" t="s">
        <v>370</v>
      </c>
      <c r="G138" s="195"/>
      <c r="H138" s="199">
        <v>0.54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155</v>
      </c>
      <c r="AU138" s="205" t="s">
        <v>85</v>
      </c>
      <c r="AV138" s="12" t="s">
        <v>85</v>
      </c>
      <c r="AW138" s="12" t="s">
        <v>32</v>
      </c>
      <c r="AX138" s="12" t="s">
        <v>76</v>
      </c>
      <c r="AY138" s="205" t="s">
        <v>148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371</v>
      </c>
      <c r="G139" s="195"/>
      <c r="H139" s="199">
        <v>5.6550000000000002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76</v>
      </c>
      <c r="AY139" s="205" t="s">
        <v>148</v>
      </c>
    </row>
    <row r="140" spans="1:65" s="12" customFormat="1">
      <c r="B140" s="194"/>
      <c r="C140" s="195"/>
      <c r="D140" s="196" t="s">
        <v>155</v>
      </c>
      <c r="E140" s="197" t="s">
        <v>1</v>
      </c>
      <c r="F140" s="198" t="s">
        <v>372</v>
      </c>
      <c r="G140" s="195"/>
      <c r="H140" s="199">
        <v>1.44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85</v>
      </c>
      <c r="AV140" s="12" t="s">
        <v>85</v>
      </c>
      <c r="AW140" s="12" t="s">
        <v>32</v>
      </c>
      <c r="AX140" s="12" t="s">
        <v>76</v>
      </c>
      <c r="AY140" s="205" t="s">
        <v>148</v>
      </c>
    </row>
    <row r="141" spans="1:65" s="12" customFormat="1">
      <c r="B141" s="194"/>
      <c r="C141" s="195"/>
      <c r="D141" s="196" t="s">
        <v>155</v>
      </c>
      <c r="E141" s="197" t="s">
        <v>1</v>
      </c>
      <c r="F141" s="198" t="s">
        <v>373</v>
      </c>
      <c r="G141" s="195"/>
      <c r="H141" s="199">
        <v>0.54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155</v>
      </c>
      <c r="AU141" s="205" t="s">
        <v>85</v>
      </c>
      <c r="AV141" s="12" t="s">
        <v>85</v>
      </c>
      <c r="AW141" s="12" t="s">
        <v>32</v>
      </c>
      <c r="AX141" s="12" t="s">
        <v>76</v>
      </c>
      <c r="AY141" s="205" t="s">
        <v>148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374</v>
      </c>
      <c r="G142" s="195"/>
      <c r="H142" s="199">
        <v>0.81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76</v>
      </c>
      <c r="AY142" s="205" t="s">
        <v>148</v>
      </c>
    </row>
    <row r="143" spans="1:65" s="16" customFormat="1">
      <c r="B143" s="238"/>
      <c r="C143" s="239"/>
      <c r="D143" s="196" t="s">
        <v>155</v>
      </c>
      <c r="E143" s="240" t="s">
        <v>1</v>
      </c>
      <c r="F143" s="241" t="s">
        <v>228</v>
      </c>
      <c r="G143" s="239"/>
      <c r="H143" s="242">
        <v>8.9850000000000012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AT143" s="248" t="s">
        <v>155</v>
      </c>
      <c r="AU143" s="248" t="s">
        <v>85</v>
      </c>
      <c r="AV143" s="16" t="s">
        <v>93</v>
      </c>
      <c r="AW143" s="16" t="s">
        <v>32</v>
      </c>
      <c r="AX143" s="16" t="s">
        <v>83</v>
      </c>
      <c r="AY143" s="248" t="s">
        <v>148</v>
      </c>
    </row>
    <row r="144" spans="1:65" s="2" customFormat="1" ht="21.75" customHeight="1">
      <c r="A144" s="35"/>
      <c r="B144" s="36"/>
      <c r="C144" s="180" t="s">
        <v>99</v>
      </c>
      <c r="D144" s="180" t="s">
        <v>149</v>
      </c>
      <c r="E144" s="181" t="s">
        <v>333</v>
      </c>
      <c r="F144" s="182" t="s">
        <v>334</v>
      </c>
      <c r="G144" s="183" t="s">
        <v>231</v>
      </c>
      <c r="H144" s="184">
        <v>12.59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41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3.4000000000000002E-2</v>
      </c>
      <c r="T144" s="191">
        <f>S144*H144</f>
        <v>0.42806000000000005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93</v>
      </c>
      <c r="AT144" s="192" t="s">
        <v>149</v>
      </c>
      <c r="AU144" s="192" t="s">
        <v>85</v>
      </c>
      <c r="AY144" s="18" t="s">
        <v>148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93</v>
      </c>
      <c r="BM144" s="192" t="s">
        <v>335</v>
      </c>
    </row>
    <row r="145" spans="1:65" s="12" customFormat="1">
      <c r="B145" s="194"/>
      <c r="C145" s="195"/>
      <c r="D145" s="196" t="s">
        <v>155</v>
      </c>
      <c r="E145" s="197" t="s">
        <v>1</v>
      </c>
      <c r="F145" s="198" t="s">
        <v>375</v>
      </c>
      <c r="G145" s="195"/>
      <c r="H145" s="199">
        <v>8.4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155</v>
      </c>
      <c r="AU145" s="205" t="s">
        <v>85</v>
      </c>
      <c r="AV145" s="12" t="s">
        <v>85</v>
      </c>
      <c r="AW145" s="12" t="s">
        <v>32</v>
      </c>
      <c r="AX145" s="12" t="s">
        <v>76</v>
      </c>
      <c r="AY145" s="205" t="s">
        <v>148</v>
      </c>
    </row>
    <row r="146" spans="1:65" s="12" customFormat="1">
      <c r="B146" s="194"/>
      <c r="C146" s="195"/>
      <c r="D146" s="196" t="s">
        <v>155</v>
      </c>
      <c r="E146" s="197" t="s">
        <v>1</v>
      </c>
      <c r="F146" s="198" t="s">
        <v>376</v>
      </c>
      <c r="G146" s="195"/>
      <c r="H146" s="199">
        <v>2.0299999999999998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85</v>
      </c>
      <c r="AV146" s="12" t="s">
        <v>85</v>
      </c>
      <c r="AW146" s="12" t="s">
        <v>32</v>
      </c>
      <c r="AX146" s="12" t="s">
        <v>76</v>
      </c>
      <c r="AY146" s="205" t="s">
        <v>148</v>
      </c>
    </row>
    <row r="147" spans="1:65" s="12" customFormat="1">
      <c r="B147" s="194"/>
      <c r="C147" s="195"/>
      <c r="D147" s="196" t="s">
        <v>155</v>
      </c>
      <c r="E147" s="197" t="s">
        <v>1</v>
      </c>
      <c r="F147" s="198" t="s">
        <v>377</v>
      </c>
      <c r="G147" s="195"/>
      <c r="H147" s="199">
        <v>2.16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85</v>
      </c>
      <c r="AV147" s="12" t="s">
        <v>85</v>
      </c>
      <c r="AW147" s="12" t="s">
        <v>32</v>
      </c>
      <c r="AX147" s="12" t="s">
        <v>76</v>
      </c>
      <c r="AY147" s="205" t="s">
        <v>148</v>
      </c>
    </row>
    <row r="148" spans="1:65" s="16" customFormat="1">
      <c r="B148" s="238"/>
      <c r="C148" s="239"/>
      <c r="D148" s="196" t="s">
        <v>155</v>
      </c>
      <c r="E148" s="240" t="s">
        <v>1</v>
      </c>
      <c r="F148" s="241" t="s">
        <v>228</v>
      </c>
      <c r="G148" s="239"/>
      <c r="H148" s="242">
        <v>12.59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AT148" s="248" t="s">
        <v>155</v>
      </c>
      <c r="AU148" s="248" t="s">
        <v>85</v>
      </c>
      <c r="AV148" s="16" t="s">
        <v>93</v>
      </c>
      <c r="AW148" s="16" t="s">
        <v>32</v>
      </c>
      <c r="AX148" s="16" t="s">
        <v>83</v>
      </c>
      <c r="AY148" s="248" t="s">
        <v>148</v>
      </c>
    </row>
    <row r="149" spans="1:65" s="2" customFormat="1" ht="21.75" customHeight="1">
      <c r="A149" s="35"/>
      <c r="B149" s="36"/>
      <c r="C149" s="180" t="s">
        <v>102</v>
      </c>
      <c r="D149" s="180" t="s">
        <v>149</v>
      </c>
      <c r="E149" s="181" t="s">
        <v>229</v>
      </c>
      <c r="F149" s="182" t="s">
        <v>230</v>
      </c>
      <c r="G149" s="183" t="s">
        <v>231</v>
      </c>
      <c r="H149" s="184">
        <v>30.725000000000001</v>
      </c>
      <c r="I149" s="185"/>
      <c r="J149" s="186">
        <f>ROUND(I149*H149,2)</f>
        <v>0</v>
      </c>
      <c r="K149" s="187"/>
      <c r="L149" s="40"/>
      <c r="M149" s="188" t="s">
        <v>1</v>
      </c>
      <c r="N149" s="189" t="s">
        <v>41</v>
      </c>
      <c r="O149" s="72"/>
      <c r="P149" s="190">
        <f>O149*H149</f>
        <v>0</v>
      </c>
      <c r="Q149" s="190">
        <v>0</v>
      </c>
      <c r="R149" s="190">
        <f>Q149*H149</f>
        <v>0</v>
      </c>
      <c r="S149" s="190">
        <v>3.4000000000000002E-2</v>
      </c>
      <c r="T149" s="191">
        <f>S149*H149</f>
        <v>1.0446500000000001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93</v>
      </c>
      <c r="AT149" s="192" t="s">
        <v>149</v>
      </c>
      <c r="AU149" s="192" t="s">
        <v>85</v>
      </c>
      <c r="AY149" s="18" t="s">
        <v>148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83</v>
      </c>
      <c r="BK149" s="193">
        <f>ROUND(I149*H149,2)</f>
        <v>0</v>
      </c>
      <c r="BL149" s="18" t="s">
        <v>93</v>
      </c>
      <c r="BM149" s="192" t="s">
        <v>378</v>
      </c>
    </row>
    <row r="150" spans="1:65" s="12" customFormat="1">
      <c r="B150" s="194"/>
      <c r="C150" s="195"/>
      <c r="D150" s="196" t="s">
        <v>155</v>
      </c>
      <c r="E150" s="197" t="s">
        <v>1</v>
      </c>
      <c r="F150" s="198" t="s">
        <v>379</v>
      </c>
      <c r="G150" s="195"/>
      <c r="H150" s="199">
        <v>30.725000000000001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155</v>
      </c>
      <c r="AU150" s="205" t="s">
        <v>85</v>
      </c>
      <c r="AV150" s="12" t="s">
        <v>85</v>
      </c>
      <c r="AW150" s="12" t="s">
        <v>32</v>
      </c>
      <c r="AX150" s="12" t="s">
        <v>83</v>
      </c>
      <c r="AY150" s="205" t="s">
        <v>148</v>
      </c>
    </row>
    <row r="151" spans="1:65" s="2" customFormat="1" ht="21.75" customHeight="1">
      <c r="A151" s="35"/>
      <c r="B151" s="36"/>
      <c r="C151" s="180" t="s">
        <v>105</v>
      </c>
      <c r="D151" s="180" t="s">
        <v>149</v>
      </c>
      <c r="E151" s="181" t="s">
        <v>235</v>
      </c>
      <c r="F151" s="182" t="s">
        <v>236</v>
      </c>
      <c r="G151" s="183" t="s">
        <v>231</v>
      </c>
      <c r="H151" s="184">
        <v>22.6</v>
      </c>
      <c r="I151" s="185"/>
      <c r="J151" s="186">
        <f>ROUND(I151*H151,2)</f>
        <v>0</v>
      </c>
      <c r="K151" s="187"/>
      <c r="L151" s="40"/>
      <c r="M151" s="188" t="s">
        <v>1</v>
      </c>
      <c r="N151" s="189" t="s">
        <v>41</v>
      </c>
      <c r="O151" s="72"/>
      <c r="P151" s="190">
        <f>O151*H151</f>
        <v>0</v>
      </c>
      <c r="Q151" s="190">
        <v>0</v>
      </c>
      <c r="R151" s="190">
        <f>Q151*H151</f>
        <v>0</v>
      </c>
      <c r="S151" s="190">
        <v>7.5999999999999998E-2</v>
      </c>
      <c r="T151" s="191">
        <f>S151*H151</f>
        <v>1.7176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2" t="s">
        <v>93</v>
      </c>
      <c r="AT151" s="192" t="s">
        <v>149</v>
      </c>
      <c r="AU151" s="192" t="s">
        <v>85</v>
      </c>
      <c r="AY151" s="18" t="s">
        <v>148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83</v>
      </c>
      <c r="BK151" s="193">
        <f>ROUND(I151*H151,2)</f>
        <v>0</v>
      </c>
      <c r="BL151" s="18" t="s">
        <v>93</v>
      </c>
      <c r="BM151" s="192" t="s">
        <v>237</v>
      </c>
    </row>
    <row r="152" spans="1:65" s="12" customFormat="1">
      <c r="B152" s="194"/>
      <c r="C152" s="195"/>
      <c r="D152" s="196" t="s">
        <v>155</v>
      </c>
      <c r="E152" s="197" t="s">
        <v>1</v>
      </c>
      <c r="F152" s="198" t="s">
        <v>380</v>
      </c>
      <c r="G152" s="195"/>
      <c r="H152" s="199">
        <v>9</v>
      </c>
      <c r="I152" s="200"/>
      <c r="J152" s="195"/>
      <c r="K152" s="195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155</v>
      </c>
      <c r="AU152" s="205" t="s">
        <v>85</v>
      </c>
      <c r="AV152" s="12" t="s">
        <v>85</v>
      </c>
      <c r="AW152" s="12" t="s">
        <v>32</v>
      </c>
      <c r="AX152" s="12" t="s">
        <v>76</v>
      </c>
      <c r="AY152" s="205" t="s">
        <v>148</v>
      </c>
    </row>
    <row r="153" spans="1:65" s="12" customFormat="1">
      <c r="B153" s="194"/>
      <c r="C153" s="195"/>
      <c r="D153" s="196" t="s">
        <v>155</v>
      </c>
      <c r="E153" s="197" t="s">
        <v>1</v>
      </c>
      <c r="F153" s="198" t="s">
        <v>381</v>
      </c>
      <c r="G153" s="195"/>
      <c r="H153" s="199">
        <v>8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32</v>
      </c>
      <c r="AX153" s="12" t="s">
        <v>76</v>
      </c>
      <c r="AY153" s="205" t="s">
        <v>148</v>
      </c>
    </row>
    <row r="154" spans="1:65" s="12" customFormat="1">
      <c r="B154" s="194"/>
      <c r="C154" s="195"/>
      <c r="D154" s="196" t="s">
        <v>155</v>
      </c>
      <c r="E154" s="197" t="s">
        <v>1</v>
      </c>
      <c r="F154" s="198" t="s">
        <v>382</v>
      </c>
      <c r="G154" s="195"/>
      <c r="H154" s="199">
        <v>5.6</v>
      </c>
      <c r="I154" s="200"/>
      <c r="J154" s="195"/>
      <c r="K154" s="195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155</v>
      </c>
      <c r="AU154" s="205" t="s">
        <v>85</v>
      </c>
      <c r="AV154" s="12" t="s">
        <v>85</v>
      </c>
      <c r="AW154" s="12" t="s">
        <v>32</v>
      </c>
      <c r="AX154" s="12" t="s">
        <v>76</v>
      </c>
      <c r="AY154" s="205" t="s">
        <v>148</v>
      </c>
    </row>
    <row r="155" spans="1:65" s="16" customFormat="1">
      <c r="B155" s="238"/>
      <c r="C155" s="239"/>
      <c r="D155" s="196" t="s">
        <v>155</v>
      </c>
      <c r="E155" s="240" t="s">
        <v>1</v>
      </c>
      <c r="F155" s="241" t="s">
        <v>228</v>
      </c>
      <c r="G155" s="239"/>
      <c r="H155" s="242">
        <v>22.6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155</v>
      </c>
      <c r="AU155" s="248" t="s">
        <v>85</v>
      </c>
      <c r="AV155" s="16" t="s">
        <v>93</v>
      </c>
      <c r="AW155" s="16" t="s">
        <v>32</v>
      </c>
      <c r="AX155" s="16" t="s">
        <v>83</v>
      </c>
      <c r="AY155" s="248" t="s">
        <v>148</v>
      </c>
    </row>
    <row r="156" spans="1:65" s="2" customFormat="1" ht="21.75" customHeight="1">
      <c r="A156" s="35"/>
      <c r="B156" s="36"/>
      <c r="C156" s="180" t="s">
        <v>108</v>
      </c>
      <c r="D156" s="180" t="s">
        <v>149</v>
      </c>
      <c r="E156" s="181" t="s">
        <v>341</v>
      </c>
      <c r="F156" s="182" t="s">
        <v>342</v>
      </c>
      <c r="G156" s="183" t="s">
        <v>231</v>
      </c>
      <c r="H156" s="184">
        <v>3.2549999999999999</v>
      </c>
      <c r="I156" s="185"/>
      <c r="J156" s="186">
        <f>ROUND(I156*H156,2)</f>
        <v>0</v>
      </c>
      <c r="K156" s="187"/>
      <c r="L156" s="40"/>
      <c r="M156" s="188" t="s">
        <v>1</v>
      </c>
      <c r="N156" s="189" t="s">
        <v>41</v>
      </c>
      <c r="O156" s="72"/>
      <c r="P156" s="190">
        <f>O156*H156</f>
        <v>0</v>
      </c>
      <c r="Q156" s="190">
        <v>0</v>
      </c>
      <c r="R156" s="190">
        <f>Q156*H156</f>
        <v>0</v>
      </c>
      <c r="S156" s="190">
        <v>6.3E-2</v>
      </c>
      <c r="T156" s="191">
        <f>S156*H156</f>
        <v>0.205065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93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93</v>
      </c>
      <c r="BM156" s="192" t="s">
        <v>343</v>
      </c>
    </row>
    <row r="157" spans="1:65" s="12" customFormat="1">
      <c r="B157" s="194"/>
      <c r="C157" s="195"/>
      <c r="D157" s="196" t="s">
        <v>155</v>
      </c>
      <c r="E157" s="197" t="s">
        <v>1</v>
      </c>
      <c r="F157" s="198" t="s">
        <v>383</v>
      </c>
      <c r="G157" s="195"/>
      <c r="H157" s="199">
        <v>3.2549999999999999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155</v>
      </c>
      <c r="AU157" s="205" t="s">
        <v>85</v>
      </c>
      <c r="AV157" s="12" t="s">
        <v>85</v>
      </c>
      <c r="AW157" s="12" t="s">
        <v>32</v>
      </c>
      <c r="AX157" s="12" t="s">
        <v>83</v>
      </c>
      <c r="AY157" s="205" t="s">
        <v>148</v>
      </c>
    </row>
    <row r="158" spans="1:65" s="2" customFormat="1" ht="21.75" customHeight="1">
      <c r="A158" s="35"/>
      <c r="B158" s="36"/>
      <c r="C158" s="180" t="s">
        <v>111</v>
      </c>
      <c r="D158" s="180" t="s">
        <v>149</v>
      </c>
      <c r="E158" s="181" t="s">
        <v>346</v>
      </c>
      <c r="F158" s="182" t="s">
        <v>347</v>
      </c>
      <c r="G158" s="183" t="s">
        <v>215</v>
      </c>
      <c r="H158" s="184">
        <v>625.33900000000006</v>
      </c>
      <c r="I158" s="185"/>
      <c r="J158" s="186">
        <f>ROUND(I158*H158,2)</f>
        <v>0</v>
      </c>
      <c r="K158" s="187"/>
      <c r="L158" s="40"/>
      <c r="M158" s="188" t="s">
        <v>1</v>
      </c>
      <c r="N158" s="189" t="s">
        <v>41</v>
      </c>
      <c r="O158" s="72"/>
      <c r="P158" s="190">
        <f>O158*H158</f>
        <v>0</v>
      </c>
      <c r="Q158" s="190">
        <v>0</v>
      </c>
      <c r="R158" s="190">
        <f>Q158*H158</f>
        <v>0</v>
      </c>
      <c r="S158" s="190">
        <v>0.45</v>
      </c>
      <c r="T158" s="191">
        <f>S158*H158</f>
        <v>281.40255000000002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93</v>
      </c>
      <c r="AT158" s="192" t="s">
        <v>149</v>
      </c>
      <c r="AU158" s="192" t="s">
        <v>85</v>
      </c>
      <c r="AY158" s="18" t="s">
        <v>148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83</v>
      </c>
      <c r="BK158" s="193">
        <f>ROUND(I158*H158,2)</f>
        <v>0</v>
      </c>
      <c r="BL158" s="18" t="s">
        <v>93</v>
      </c>
      <c r="BM158" s="192" t="s">
        <v>348</v>
      </c>
    </row>
    <row r="159" spans="1:65" s="12" customFormat="1">
      <c r="B159" s="194"/>
      <c r="C159" s="195"/>
      <c r="D159" s="196" t="s">
        <v>155</v>
      </c>
      <c r="E159" s="197" t="s">
        <v>1</v>
      </c>
      <c r="F159" s="198" t="s">
        <v>384</v>
      </c>
      <c r="G159" s="195"/>
      <c r="H159" s="199">
        <v>500.524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85</v>
      </c>
      <c r="AV159" s="12" t="s">
        <v>85</v>
      </c>
      <c r="AW159" s="12" t="s">
        <v>32</v>
      </c>
      <c r="AX159" s="12" t="s">
        <v>76</v>
      </c>
      <c r="AY159" s="205" t="s">
        <v>148</v>
      </c>
    </row>
    <row r="160" spans="1:65" s="12" customFormat="1">
      <c r="B160" s="194"/>
      <c r="C160" s="195"/>
      <c r="D160" s="196" t="s">
        <v>155</v>
      </c>
      <c r="E160" s="197" t="s">
        <v>1</v>
      </c>
      <c r="F160" s="198" t="s">
        <v>385</v>
      </c>
      <c r="G160" s="195"/>
      <c r="H160" s="199">
        <v>124.815</v>
      </c>
      <c r="I160" s="200"/>
      <c r="J160" s="195"/>
      <c r="K160" s="195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155</v>
      </c>
      <c r="AU160" s="205" t="s">
        <v>85</v>
      </c>
      <c r="AV160" s="12" t="s">
        <v>85</v>
      </c>
      <c r="AW160" s="12" t="s">
        <v>32</v>
      </c>
      <c r="AX160" s="12" t="s">
        <v>76</v>
      </c>
      <c r="AY160" s="205" t="s">
        <v>148</v>
      </c>
    </row>
    <row r="161" spans="1:65" s="16" customFormat="1">
      <c r="B161" s="238"/>
      <c r="C161" s="239"/>
      <c r="D161" s="196" t="s">
        <v>155</v>
      </c>
      <c r="E161" s="240" t="s">
        <v>1</v>
      </c>
      <c r="F161" s="241" t="s">
        <v>228</v>
      </c>
      <c r="G161" s="239"/>
      <c r="H161" s="242">
        <v>625.33899999999994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155</v>
      </c>
      <c r="AU161" s="248" t="s">
        <v>85</v>
      </c>
      <c r="AV161" s="16" t="s">
        <v>93</v>
      </c>
      <c r="AW161" s="16" t="s">
        <v>32</v>
      </c>
      <c r="AX161" s="16" t="s">
        <v>83</v>
      </c>
      <c r="AY161" s="248" t="s">
        <v>148</v>
      </c>
    </row>
    <row r="162" spans="1:65" s="11" customFormat="1" ht="22.9" customHeight="1">
      <c r="B162" s="166"/>
      <c r="C162" s="167"/>
      <c r="D162" s="168" t="s">
        <v>75</v>
      </c>
      <c r="E162" s="225" t="s">
        <v>247</v>
      </c>
      <c r="F162" s="225" t="s">
        <v>248</v>
      </c>
      <c r="G162" s="167"/>
      <c r="H162" s="167"/>
      <c r="I162" s="170"/>
      <c r="J162" s="226">
        <f>BK162</f>
        <v>0</v>
      </c>
      <c r="K162" s="167"/>
      <c r="L162" s="172"/>
      <c r="M162" s="173"/>
      <c r="N162" s="174"/>
      <c r="O162" s="174"/>
      <c r="P162" s="175">
        <f>SUM(P163:P170)</f>
        <v>0</v>
      </c>
      <c r="Q162" s="174"/>
      <c r="R162" s="175">
        <f>SUM(R163:R170)</f>
        <v>0</v>
      </c>
      <c r="S162" s="174"/>
      <c r="T162" s="176">
        <f>SUM(T163:T170)</f>
        <v>0</v>
      </c>
      <c r="AR162" s="177" t="s">
        <v>83</v>
      </c>
      <c r="AT162" s="178" t="s">
        <v>75</v>
      </c>
      <c r="AU162" s="178" t="s">
        <v>83</v>
      </c>
      <c r="AY162" s="177" t="s">
        <v>148</v>
      </c>
      <c r="BK162" s="179">
        <f>SUM(BK163:BK170)</f>
        <v>0</v>
      </c>
    </row>
    <row r="163" spans="1:65" s="2" customFormat="1" ht="21.75" customHeight="1">
      <c r="A163" s="35"/>
      <c r="B163" s="36"/>
      <c r="C163" s="180" t="s">
        <v>114</v>
      </c>
      <c r="D163" s="180" t="s">
        <v>149</v>
      </c>
      <c r="E163" s="181" t="s">
        <v>249</v>
      </c>
      <c r="F163" s="182" t="s">
        <v>250</v>
      </c>
      <c r="G163" s="183" t="s">
        <v>251</v>
      </c>
      <c r="H163" s="184">
        <v>152.155</v>
      </c>
      <c r="I163" s="185"/>
      <c r="J163" s="186">
        <f>ROUND(I163*H163,2)</f>
        <v>0</v>
      </c>
      <c r="K163" s="187"/>
      <c r="L163" s="40"/>
      <c r="M163" s="188" t="s">
        <v>1</v>
      </c>
      <c r="N163" s="189" t="s">
        <v>41</v>
      </c>
      <c r="O163" s="72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2" t="s">
        <v>93</v>
      </c>
      <c r="AT163" s="192" t="s">
        <v>149</v>
      </c>
      <c r="AU163" s="192" t="s">
        <v>85</v>
      </c>
      <c r="AY163" s="18" t="s">
        <v>148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83</v>
      </c>
      <c r="BK163" s="193">
        <f>ROUND(I163*H163,2)</f>
        <v>0</v>
      </c>
      <c r="BL163" s="18" t="s">
        <v>93</v>
      </c>
      <c r="BM163" s="192" t="s">
        <v>252</v>
      </c>
    </row>
    <row r="164" spans="1:65" s="2" customFormat="1" ht="21.75" customHeight="1">
      <c r="A164" s="35"/>
      <c r="B164" s="36"/>
      <c r="C164" s="180" t="s">
        <v>117</v>
      </c>
      <c r="D164" s="180" t="s">
        <v>149</v>
      </c>
      <c r="E164" s="181" t="s">
        <v>257</v>
      </c>
      <c r="F164" s="182" t="s">
        <v>258</v>
      </c>
      <c r="G164" s="183" t="s">
        <v>251</v>
      </c>
      <c r="H164" s="184">
        <v>152.155</v>
      </c>
      <c r="I164" s="185"/>
      <c r="J164" s="186">
        <f>ROUND(I164*H164,2)</f>
        <v>0</v>
      </c>
      <c r="K164" s="187"/>
      <c r="L164" s="40"/>
      <c r="M164" s="188" t="s">
        <v>1</v>
      </c>
      <c r="N164" s="189" t="s">
        <v>41</v>
      </c>
      <c r="O164" s="72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2" t="s">
        <v>93</v>
      </c>
      <c r="AT164" s="192" t="s">
        <v>149</v>
      </c>
      <c r="AU164" s="192" t="s">
        <v>85</v>
      </c>
      <c r="AY164" s="18" t="s">
        <v>148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83</v>
      </c>
      <c r="BK164" s="193">
        <f>ROUND(I164*H164,2)</f>
        <v>0</v>
      </c>
      <c r="BL164" s="18" t="s">
        <v>93</v>
      </c>
      <c r="BM164" s="192" t="s">
        <v>386</v>
      </c>
    </row>
    <row r="165" spans="1:65" s="2" customFormat="1" ht="21.75" customHeight="1">
      <c r="A165" s="35"/>
      <c r="B165" s="36"/>
      <c r="C165" s="180" t="s">
        <v>120</v>
      </c>
      <c r="D165" s="180" t="s">
        <v>149</v>
      </c>
      <c r="E165" s="181" t="s">
        <v>260</v>
      </c>
      <c r="F165" s="182" t="s">
        <v>261</v>
      </c>
      <c r="G165" s="183" t="s">
        <v>251</v>
      </c>
      <c r="H165" s="184">
        <v>439.322</v>
      </c>
      <c r="I165" s="185"/>
      <c r="J165" s="186">
        <f>ROUND(I165*H165,2)</f>
        <v>0</v>
      </c>
      <c r="K165" s="187"/>
      <c r="L165" s="40"/>
      <c r="M165" s="188" t="s">
        <v>1</v>
      </c>
      <c r="N165" s="189" t="s">
        <v>41</v>
      </c>
      <c r="O165" s="72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2" t="s">
        <v>93</v>
      </c>
      <c r="AT165" s="192" t="s">
        <v>149</v>
      </c>
      <c r="AU165" s="192" t="s">
        <v>85</v>
      </c>
      <c r="AY165" s="18" t="s">
        <v>148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83</v>
      </c>
      <c r="BK165" s="193">
        <f>ROUND(I165*H165,2)</f>
        <v>0</v>
      </c>
      <c r="BL165" s="18" t="s">
        <v>93</v>
      </c>
      <c r="BM165" s="192" t="s">
        <v>262</v>
      </c>
    </row>
    <row r="166" spans="1:65" s="2" customFormat="1" ht="21.75" customHeight="1">
      <c r="A166" s="35"/>
      <c r="B166" s="36"/>
      <c r="C166" s="180" t="s">
        <v>270</v>
      </c>
      <c r="D166" s="180" t="s">
        <v>149</v>
      </c>
      <c r="E166" s="181" t="s">
        <v>263</v>
      </c>
      <c r="F166" s="182" t="s">
        <v>264</v>
      </c>
      <c r="G166" s="183" t="s">
        <v>251</v>
      </c>
      <c r="H166" s="184">
        <v>10543.727999999999</v>
      </c>
      <c r="I166" s="185"/>
      <c r="J166" s="186">
        <f>ROUND(I166*H166,2)</f>
        <v>0</v>
      </c>
      <c r="K166" s="187"/>
      <c r="L166" s="40"/>
      <c r="M166" s="188" t="s">
        <v>1</v>
      </c>
      <c r="N166" s="189" t="s">
        <v>41</v>
      </c>
      <c r="O166" s="72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2" t="s">
        <v>93</v>
      </c>
      <c r="AT166" s="192" t="s">
        <v>149</v>
      </c>
      <c r="AU166" s="192" t="s">
        <v>85</v>
      </c>
      <c r="AY166" s="18" t="s">
        <v>148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83</v>
      </c>
      <c r="BK166" s="193">
        <f>ROUND(I166*H166,2)</f>
        <v>0</v>
      </c>
      <c r="BL166" s="18" t="s">
        <v>93</v>
      </c>
      <c r="BM166" s="192" t="s">
        <v>265</v>
      </c>
    </row>
    <row r="167" spans="1:65" s="12" customFormat="1">
      <c r="B167" s="194"/>
      <c r="C167" s="195"/>
      <c r="D167" s="196" t="s">
        <v>155</v>
      </c>
      <c r="E167" s="195"/>
      <c r="F167" s="198" t="s">
        <v>387</v>
      </c>
      <c r="G167" s="195"/>
      <c r="H167" s="199">
        <v>10543.727999999999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155</v>
      </c>
      <c r="AU167" s="205" t="s">
        <v>85</v>
      </c>
      <c r="AV167" s="12" t="s">
        <v>85</v>
      </c>
      <c r="AW167" s="12" t="s">
        <v>4</v>
      </c>
      <c r="AX167" s="12" t="s">
        <v>83</v>
      </c>
      <c r="AY167" s="205" t="s">
        <v>148</v>
      </c>
    </row>
    <row r="168" spans="1:65" s="2" customFormat="1" ht="33" customHeight="1">
      <c r="A168" s="35"/>
      <c r="B168" s="36"/>
      <c r="C168" s="180" t="s">
        <v>8</v>
      </c>
      <c r="D168" s="180" t="s">
        <v>149</v>
      </c>
      <c r="E168" s="181" t="s">
        <v>267</v>
      </c>
      <c r="F168" s="182" t="s">
        <v>268</v>
      </c>
      <c r="G168" s="183" t="s">
        <v>251</v>
      </c>
      <c r="H168" s="184">
        <v>152.155</v>
      </c>
      <c r="I168" s="185"/>
      <c r="J168" s="186">
        <f>ROUND(I168*H168,2)</f>
        <v>0</v>
      </c>
      <c r="K168" s="187"/>
      <c r="L168" s="40"/>
      <c r="M168" s="188" t="s">
        <v>1</v>
      </c>
      <c r="N168" s="189" t="s">
        <v>41</v>
      </c>
      <c r="O168" s="72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93</v>
      </c>
      <c r="AT168" s="192" t="s">
        <v>149</v>
      </c>
      <c r="AU168" s="192" t="s">
        <v>85</v>
      </c>
      <c r="AY168" s="18" t="s">
        <v>148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83</v>
      </c>
      <c r="BK168" s="193">
        <f>ROUND(I168*H168,2)</f>
        <v>0</v>
      </c>
      <c r="BL168" s="18" t="s">
        <v>93</v>
      </c>
      <c r="BM168" s="192" t="s">
        <v>269</v>
      </c>
    </row>
    <row r="169" spans="1:65" s="2" customFormat="1" ht="33" customHeight="1">
      <c r="A169" s="35"/>
      <c r="B169" s="36"/>
      <c r="C169" s="180" t="s">
        <v>282</v>
      </c>
      <c r="D169" s="180" t="s">
        <v>149</v>
      </c>
      <c r="E169" s="181" t="s">
        <v>271</v>
      </c>
      <c r="F169" s="182" t="s">
        <v>272</v>
      </c>
      <c r="G169" s="183" t="s">
        <v>251</v>
      </c>
      <c r="H169" s="184">
        <v>287.16699999999997</v>
      </c>
      <c r="I169" s="185"/>
      <c r="J169" s="186">
        <f>ROUND(I169*H169,2)</f>
        <v>0</v>
      </c>
      <c r="K169" s="187"/>
      <c r="L169" s="40"/>
      <c r="M169" s="188" t="s">
        <v>1</v>
      </c>
      <c r="N169" s="189" t="s">
        <v>41</v>
      </c>
      <c r="O169" s="72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93</v>
      </c>
      <c r="AT169" s="192" t="s">
        <v>149</v>
      </c>
      <c r="AU169" s="192" t="s">
        <v>85</v>
      </c>
      <c r="AY169" s="18" t="s">
        <v>148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8" t="s">
        <v>83</v>
      </c>
      <c r="BK169" s="193">
        <f>ROUND(I169*H169,2)</f>
        <v>0</v>
      </c>
      <c r="BL169" s="18" t="s">
        <v>93</v>
      </c>
      <c r="BM169" s="192" t="s">
        <v>273</v>
      </c>
    </row>
    <row r="170" spans="1:65" s="12" customFormat="1">
      <c r="B170" s="194"/>
      <c r="C170" s="195"/>
      <c r="D170" s="196" t="s">
        <v>155</v>
      </c>
      <c r="E170" s="197" t="s">
        <v>1</v>
      </c>
      <c r="F170" s="198" t="s">
        <v>388</v>
      </c>
      <c r="G170" s="195"/>
      <c r="H170" s="199">
        <v>287.16699999999997</v>
      </c>
      <c r="I170" s="200"/>
      <c r="J170" s="195"/>
      <c r="K170" s="195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155</v>
      </c>
      <c r="AU170" s="205" t="s">
        <v>85</v>
      </c>
      <c r="AV170" s="12" t="s">
        <v>85</v>
      </c>
      <c r="AW170" s="12" t="s">
        <v>32</v>
      </c>
      <c r="AX170" s="12" t="s">
        <v>83</v>
      </c>
      <c r="AY170" s="205" t="s">
        <v>148</v>
      </c>
    </row>
    <row r="171" spans="1:65" s="11" customFormat="1" ht="25.9" customHeight="1">
      <c r="B171" s="166"/>
      <c r="C171" s="167"/>
      <c r="D171" s="168" t="s">
        <v>75</v>
      </c>
      <c r="E171" s="169" t="s">
        <v>171</v>
      </c>
      <c r="F171" s="169" t="s">
        <v>172</v>
      </c>
      <c r="G171" s="167"/>
      <c r="H171" s="167"/>
      <c r="I171" s="170"/>
      <c r="J171" s="171">
        <f>BK171</f>
        <v>0</v>
      </c>
      <c r="K171" s="167"/>
      <c r="L171" s="172"/>
      <c r="M171" s="173"/>
      <c r="N171" s="174"/>
      <c r="O171" s="174"/>
      <c r="P171" s="175">
        <f>P172</f>
        <v>0</v>
      </c>
      <c r="Q171" s="174"/>
      <c r="R171" s="175">
        <f>R172</f>
        <v>0</v>
      </c>
      <c r="S171" s="174"/>
      <c r="T171" s="176">
        <f>T172</f>
        <v>0</v>
      </c>
      <c r="AR171" s="177" t="s">
        <v>96</v>
      </c>
      <c r="AT171" s="178" t="s">
        <v>75</v>
      </c>
      <c r="AU171" s="178" t="s">
        <v>76</v>
      </c>
      <c r="AY171" s="177" t="s">
        <v>148</v>
      </c>
      <c r="BK171" s="179">
        <f>BK172</f>
        <v>0</v>
      </c>
    </row>
    <row r="172" spans="1:65" s="11" customFormat="1" ht="22.9" customHeight="1">
      <c r="B172" s="166"/>
      <c r="C172" s="167"/>
      <c r="D172" s="168" t="s">
        <v>75</v>
      </c>
      <c r="E172" s="225" t="s">
        <v>287</v>
      </c>
      <c r="F172" s="225" t="s">
        <v>288</v>
      </c>
      <c r="G172" s="167"/>
      <c r="H172" s="167"/>
      <c r="I172" s="170"/>
      <c r="J172" s="226">
        <f>BK172</f>
        <v>0</v>
      </c>
      <c r="K172" s="167"/>
      <c r="L172" s="172"/>
      <c r="M172" s="173"/>
      <c r="N172" s="174"/>
      <c r="O172" s="174"/>
      <c r="P172" s="175">
        <f>SUM(P173:P174)</f>
        <v>0</v>
      </c>
      <c r="Q172" s="174"/>
      <c r="R172" s="175">
        <f>SUM(R173:R174)</f>
        <v>0</v>
      </c>
      <c r="S172" s="174"/>
      <c r="T172" s="176">
        <f>SUM(T173:T174)</f>
        <v>0</v>
      </c>
      <c r="AR172" s="177" t="s">
        <v>96</v>
      </c>
      <c r="AT172" s="178" t="s">
        <v>75</v>
      </c>
      <c r="AU172" s="178" t="s">
        <v>83</v>
      </c>
      <c r="AY172" s="177" t="s">
        <v>148</v>
      </c>
      <c r="BK172" s="179">
        <f>SUM(BK173:BK174)</f>
        <v>0</v>
      </c>
    </row>
    <row r="173" spans="1:65" s="2" customFormat="1" ht="21.75" customHeight="1">
      <c r="A173" s="35"/>
      <c r="B173" s="36"/>
      <c r="C173" s="180" t="s">
        <v>289</v>
      </c>
      <c r="D173" s="180" t="s">
        <v>149</v>
      </c>
      <c r="E173" s="181" t="s">
        <v>290</v>
      </c>
      <c r="F173" s="182" t="s">
        <v>291</v>
      </c>
      <c r="G173" s="183" t="s">
        <v>152</v>
      </c>
      <c r="H173" s="184">
        <v>1</v>
      </c>
      <c r="I173" s="185"/>
      <c r="J173" s="186">
        <f>ROUND(I173*H173,2)</f>
        <v>0</v>
      </c>
      <c r="K173" s="187"/>
      <c r="L173" s="40"/>
      <c r="M173" s="188" t="s">
        <v>1</v>
      </c>
      <c r="N173" s="189" t="s">
        <v>41</v>
      </c>
      <c r="O173" s="72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2" t="s">
        <v>292</v>
      </c>
      <c r="AT173" s="192" t="s">
        <v>149</v>
      </c>
      <c r="AU173" s="192" t="s">
        <v>85</v>
      </c>
      <c r="AY173" s="18" t="s">
        <v>148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8" t="s">
        <v>83</v>
      </c>
      <c r="BK173" s="193">
        <f>ROUND(I173*H173,2)</f>
        <v>0</v>
      </c>
      <c r="BL173" s="18" t="s">
        <v>292</v>
      </c>
      <c r="BM173" s="192" t="s">
        <v>293</v>
      </c>
    </row>
    <row r="174" spans="1:65" s="2" customFormat="1" ht="16.5" customHeight="1">
      <c r="A174" s="35"/>
      <c r="B174" s="36"/>
      <c r="C174" s="180" t="s">
        <v>294</v>
      </c>
      <c r="D174" s="180" t="s">
        <v>149</v>
      </c>
      <c r="E174" s="181" t="s">
        <v>295</v>
      </c>
      <c r="F174" s="182" t="s">
        <v>296</v>
      </c>
      <c r="G174" s="183" t="s">
        <v>152</v>
      </c>
      <c r="H174" s="184">
        <v>1</v>
      </c>
      <c r="I174" s="185"/>
      <c r="J174" s="186">
        <f>ROUND(I174*H174,2)</f>
        <v>0</v>
      </c>
      <c r="K174" s="187"/>
      <c r="L174" s="40"/>
      <c r="M174" s="249" t="s">
        <v>1</v>
      </c>
      <c r="N174" s="250" t="s">
        <v>41</v>
      </c>
      <c r="O174" s="251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2" t="s">
        <v>292</v>
      </c>
      <c r="AT174" s="192" t="s">
        <v>149</v>
      </c>
      <c r="AU174" s="192" t="s">
        <v>85</v>
      </c>
      <c r="AY174" s="18" t="s">
        <v>148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8" t="s">
        <v>83</v>
      </c>
      <c r="BK174" s="193">
        <f>ROUND(I174*H174,2)</f>
        <v>0</v>
      </c>
      <c r="BL174" s="18" t="s">
        <v>292</v>
      </c>
      <c r="BM174" s="192" t="s">
        <v>297</v>
      </c>
    </row>
    <row r="175" spans="1:65" s="2" customFormat="1" ht="6.95" customHeight="1">
      <c r="A175" s="35"/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40"/>
      <c r="M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algorithmName="SHA-512" hashValue="6UfQHLPuH4SzCTHJg8gAiodXZd1qyKe7kw0NXseS3sqRxROG2g46SOoZDnfbSyaK8a2vav1fk4EPJLJpDXka+Q==" saltValue="IGGIA5tKb76VDYQfowdhlLYyXRMuO8dUF561m7Qri/71yHfaBK6cRQP8gBXCvwsc/FRevH5J3/lt1vFSUrA6HA==" spinCount="100000" sheet="1" objects="1" scenarios="1" formatColumns="0" formatRows="0" autoFilter="0"/>
  <autoFilter ref="C121:K17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389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ROUND((SUM(BE120:BE161)),  2)</f>
        <v>0</v>
      </c>
      <c r="G33" s="35"/>
      <c r="H33" s="35"/>
      <c r="I33" s="125">
        <v>0.21</v>
      </c>
      <c r="J33" s="124">
        <f>ROUND(((SUM(BE120:BE161))*I33),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ROUND((SUM(BF120:BF161)),  2)</f>
        <v>0</v>
      </c>
      <c r="G34" s="35"/>
      <c r="H34" s="35"/>
      <c r="I34" s="125">
        <v>0.15</v>
      </c>
      <c r="J34" s="124">
        <f>ROUND(((SUM(BF120:BF161))*I34),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ROUND((SUM(BG120:BG161)),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ROUND((SUM(BH120:BH161)),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ROUND((SUM(BI120:BI161)),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5 - SO 05 - Sedimentační jímky č. 1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J122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J126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J155</f>
        <v>0</v>
      </c>
      <c r="K100" s="220"/>
      <c r="L100" s="22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133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2" t="str">
        <f>E7</f>
        <v>Demolice objektů bývalých vojen. garáží - PD</v>
      </c>
      <c r="F110" s="323"/>
      <c r="G110" s="323"/>
      <c r="H110" s="323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6" t="str">
        <f>E9</f>
        <v>5 - SO 05 - Sedimentační jímky č. 1</v>
      </c>
      <c r="F112" s="321"/>
      <c r="G112" s="321"/>
      <c r="H112" s="32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Krnov</v>
      </c>
      <c r="G114" s="37"/>
      <c r="H114" s="37"/>
      <c r="I114" s="30" t="s">
        <v>22</v>
      </c>
      <c r="J114" s="67" t="str">
        <f>IF(J12="","",J12)</f>
        <v>20. 8. 2021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Krnov</v>
      </c>
      <c r="G116" s="37"/>
      <c r="H116" s="37"/>
      <c r="I116" s="30" t="s">
        <v>30</v>
      </c>
      <c r="J116" s="33" t="str">
        <f>E21</f>
        <v>Projekt 2010,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>Jakub Nevyjel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0" customFormat="1" ht="29.25" customHeight="1">
      <c r="A119" s="154"/>
      <c r="B119" s="155"/>
      <c r="C119" s="156" t="s">
        <v>134</v>
      </c>
      <c r="D119" s="157" t="s">
        <v>61</v>
      </c>
      <c r="E119" s="157" t="s">
        <v>57</v>
      </c>
      <c r="F119" s="157" t="s">
        <v>58</v>
      </c>
      <c r="G119" s="157" t="s">
        <v>135</v>
      </c>
      <c r="H119" s="157" t="s">
        <v>136</v>
      </c>
      <c r="I119" s="157" t="s">
        <v>137</v>
      </c>
      <c r="J119" s="158" t="s">
        <v>128</v>
      </c>
      <c r="K119" s="159" t="s">
        <v>138</v>
      </c>
      <c r="L119" s="160"/>
      <c r="M119" s="76" t="s">
        <v>1</v>
      </c>
      <c r="N119" s="77" t="s">
        <v>40</v>
      </c>
      <c r="O119" s="77" t="s">
        <v>139</v>
      </c>
      <c r="P119" s="77" t="s">
        <v>140</v>
      </c>
      <c r="Q119" s="77" t="s">
        <v>141</v>
      </c>
      <c r="R119" s="77" t="s">
        <v>142</v>
      </c>
      <c r="S119" s="77" t="s">
        <v>143</v>
      </c>
      <c r="T119" s="78" t="s">
        <v>144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9" customHeight="1">
      <c r="A120" s="35"/>
      <c r="B120" s="36"/>
      <c r="C120" s="83" t="s">
        <v>145</v>
      </c>
      <c r="D120" s="37"/>
      <c r="E120" s="37"/>
      <c r="F120" s="37"/>
      <c r="G120" s="37"/>
      <c r="H120" s="37"/>
      <c r="I120" s="37"/>
      <c r="J120" s="161">
        <f>BK120</f>
        <v>0</v>
      </c>
      <c r="K120" s="37"/>
      <c r="L120" s="40"/>
      <c r="M120" s="79"/>
      <c r="N120" s="162"/>
      <c r="O120" s="80"/>
      <c r="P120" s="163">
        <f>P121</f>
        <v>0</v>
      </c>
      <c r="Q120" s="80"/>
      <c r="R120" s="163">
        <f>R121</f>
        <v>0</v>
      </c>
      <c r="S120" s="80"/>
      <c r="T120" s="164">
        <f>T121</f>
        <v>331.18799999999999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75</v>
      </c>
      <c r="AU120" s="18" t="s">
        <v>130</v>
      </c>
      <c r="BK120" s="165">
        <f>BK121</f>
        <v>0</v>
      </c>
    </row>
    <row r="121" spans="1:65" s="11" customFormat="1" ht="25.9" customHeight="1">
      <c r="B121" s="166"/>
      <c r="C121" s="167"/>
      <c r="D121" s="168" t="s">
        <v>75</v>
      </c>
      <c r="E121" s="169" t="s">
        <v>210</v>
      </c>
      <c r="F121" s="169" t="s">
        <v>211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P122+P126+P155</f>
        <v>0</v>
      </c>
      <c r="Q121" s="174"/>
      <c r="R121" s="175">
        <f>R122+R126+R155</f>
        <v>0</v>
      </c>
      <c r="S121" s="174"/>
      <c r="T121" s="176">
        <f>T122+T126+T155</f>
        <v>331.18799999999999</v>
      </c>
      <c r="AR121" s="177" t="s">
        <v>83</v>
      </c>
      <c r="AT121" s="178" t="s">
        <v>75</v>
      </c>
      <c r="AU121" s="178" t="s">
        <v>76</v>
      </c>
      <c r="AY121" s="177" t="s">
        <v>148</v>
      </c>
      <c r="BK121" s="179">
        <f>BK122+BK126+BK155</f>
        <v>0</v>
      </c>
    </row>
    <row r="122" spans="1:65" s="11" customFormat="1" ht="22.9" customHeight="1">
      <c r="B122" s="166"/>
      <c r="C122" s="167"/>
      <c r="D122" s="168" t="s">
        <v>75</v>
      </c>
      <c r="E122" s="225" t="s">
        <v>83</v>
      </c>
      <c r="F122" s="225" t="s">
        <v>212</v>
      </c>
      <c r="G122" s="167"/>
      <c r="H122" s="167"/>
      <c r="I122" s="170"/>
      <c r="J122" s="226">
        <f>BK122</f>
        <v>0</v>
      </c>
      <c r="K122" s="167"/>
      <c r="L122" s="172"/>
      <c r="M122" s="173"/>
      <c r="N122" s="174"/>
      <c r="O122" s="174"/>
      <c r="P122" s="175">
        <f>SUM(P123:P125)</f>
        <v>0</v>
      </c>
      <c r="Q122" s="174"/>
      <c r="R122" s="175">
        <f>SUM(R123:R125)</f>
        <v>0</v>
      </c>
      <c r="S122" s="174"/>
      <c r="T122" s="176">
        <f>SUM(T123:T125)</f>
        <v>0</v>
      </c>
      <c r="AR122" s="177" t="s">
        <v>83</v>
      </c>
      <c r="AT122" s="178" t="s">
        <v>75</v>
      </c>
      <c r="AU122" s="178" t="s">
        <v>83</v>
      </c>
      <c r="AY122" s="177" t="s">
        <v>148</v>
      </c>
      <c r="BK122" s="179">
        <f>SUM(BK123:BK125)</f>
        <v>0</v>
      </c>
    </row>
    <row r="123" spans="1:65" s="2" customFormat="1" ht="33" customHeight="1">
      <c r="A123" s="35"/>
      <c r="B123" s="36"/>
      <c r="C123" s="180" t="s">
        <v>83</v>
      </c>
      <c r="D123" s="180" t="s">
        <v>149</v>
      </c>
      <c r="E123" s="181" t="s">
        <v>390</v>
      </c>
      <c r="F123" s="182" t="s">
        <v>391</v>
      </c>
      <c r="G123" s="183" t="s">
        <v>215</v>
      </c>
      <c r="H123" s="184">
        <v>440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392</v>
      </c>
    </row>
    <row r="124" spans="1:65" s="12" customFormat="1">
      <c r="B124" s="194"/>
      <c r="C124" s="195"/>
      <c r="D124" s="196" t="s">
        <v>155</v>
      </c>
      <c r="E124" s="197" t="s">
        <v>1</v>
      </c>
      <c r="F124" s="198" t="s">
        <v>393</v>
      </c>
      <c r="G124" s="195"/>
      <c r="H124" s="199">
        <v>440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155</v>
      </c>
      <c r="AU124" s="205" t="s">
        <v>85</v>
      </c>
      <c r="AV124" s="12" t="s">
        <v>85</v>
      </c>
      <c r="AW124" s="12" t="s">
        <v>32</v>
      </c>
      <c r="AX124" s="12" t="s">
        <v>83</v>
      </c>
      <c r="AY124" s="205" t="s">
        <v>148</v>
      </c>
    </row>
    <row r="125" spans="1:65" s="2" customFormat="1" ht="21.75" customHeight="1">
      <c r="A125" s="35"/>
      <c r="B125" s="36"/>
      <c r="C125" s="180" t="s">
        <v>85</v>
      </c>
      <c r="D125" s="180" t="s">
        <v>149</v>
      </c>
      <c r="E125" s="181" t="s">
        <v>217</v>
      </c>
      <c r="F125" s="182" t="s">
        <v>218</v>
      </c>
      <c r="G125" s="183" t="s">
        <v>215</v>
      </c>
      <c r="H125" s="184">
        <v>440</v>
      </c>
      <c r="I125" s="185"/>
      <c r="J125" s="186">
        <f>ROUND(I125*H125,2)</f>
        <v>0</v>
      </c>
      <c r="K125" s="187"/>
      <c r="L125" s="40"/>
      <c r="M125" s="188" t="s">
        <v>1</v>
      </c>
      <c r="N125" s="189" t="s">
        <v>41</v>
      </c>
      <c r="O125" s="72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93</v>
      </c>
      <c r="AT125" s="192" t="s">
        <v>149</v>
      </c>
      <c r="AU125" s="192" t="s">
        <v>85</v>
      </c>
      <c r="AY125" s="18" t="s">
        <v>148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83</v>
      </c>
      <c r="BK125" s="193">
        <f>ROUND(I125*H125,2)</f>
        <v>0</v>
      </c>
      <c r="BL125" s="18" t="s">
        <v>93</v>
      </c>
      <c r="BM125" s="192" t="s">
        <v>394</v>
      </c>
    </row>
    <row r="126" spans="1:65" s="11" customFormat="1" ht="22.9" customHeight="1">
      <c r="B126" s="166"/>
      <c r="C126" s="167"/>
      <c r="D126" s="168" t="s">
        <v>75</v>
      </c>
      <c r="E126" s="225" t="s">
        <v>108</v>
      </c>
      <c r="F126" s="225" t="s">
        <v>220</v>
      </c>
      <c r="G126" s="167"/>
      <c r="H126" s="167"/>
      <c r="I126" s="170"/>
      <c r="J126" s="226">
        <f>BK126</f>
        <v>0</v>
      </c>
      <c r="K126" s="167"/>
      <c r="L126" s="172"/>
      <c r="M126" s="173"/>
      <c r="N126" s="174"/>
      <c r="O126" s="174"/>
      <c r="P126" s="175">
        <f>SUM(P127:P154)</f>
        <v>0</v>
      </c>
      <c r="Q126" s="174"/>
      <c r="R126" s="175">
        <f>SUM(R127:R154)</f>
        <v>0</v>
      </c>
      <c r="S126" s="174"/>
      <c r="T126" s="176">
        <f>SUM(T127:T154)</f>
        <v>331.18799999999999</v>
      </c>
      <c r="AR126" s="177" t="s">
        <v>83</v>
      </c>
      <c r="AT126" s="178" t="s">
        <v>75</v>
      </c>
      <c r="AU126" s="178" t="s">
        <v>83</v>
      </c>
      <c r="AY126" s="177" t="s">
        <v>148</v>
      </c>
      <c r="BK126" s="179">
        <f>SUM(BK127:BK154)</f>
        <v>0</v>
      </c>
    </row>
    <row r="127" spans="1:65" s="2" customFormat="1" ht="16.5" customHeight="1">
      <c r="A127" s="35"/>
      <c r="B127" s="36"/>
      <c r="C127" s="180" t="s">
        <v>90</v>
      </c>
      <c r="D127" s="180" t="s">
        <v>149</v>
      </c>
      <c r="E127" s="181" t="s">
        <v>395</v>
      </c>
      <c r="F127" s="182" t="s">
        <v>396</v>
      </c>
      <c r="G127" s="183" t="s">
        <v>215</v>
      </c>
      <c r="H127" s="184">
        <v>5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397</v>
      </c>
    </row>
    <row r="128" spans="1:65" s="2" customFormat="1" ht="16.5" customHeight="1">
      <c r="A128" s="35"/>
      <c r="B128" s="36"/>
      <c r="C128" s="180" t="s">
        <v>93</v>
      </c>
      <c r="D128" s="180" t="s">
        <v>149</v>
      </c>
      <c r="E128" s="181" t="s">
        <v>398</v>
      </c>
      <c r="F128" s="182" t="s">
        <v>399</v>
      </c>
      <c r="G128" s="183" t="s">
        <v>400</v>
      </c>
      <c r="H128" s="184">
        <v>24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401</v>
      </c>
    </row>
    <row r="129" spans="1:65" s="2" customFormat="1" ht="16.5" customHeight="1">
      <c r="A129" s="35"/>
      <c r="B129" s="36"/>
      <c r="C129" s="180" t="s">
        <v>96</v>
      </c>
      <c r="D129" s="180" t="s">
        <v>149</v>
      </c>
      <c r="E129" s="181" t="s">
        <v>221</v>
      </c>
      <c r="F129" s="182" t="s">
        <v>222</v>
      </c>
      <c r="G129" s="183" t="s">
        <v>215</v>
      </c>
      <c r="H129" s="184">
        <v>137.995</v>
      </c>
      <c r="I129" s="185"/>
      <c r="J129" s="186">
        <f>ROUND(I129*H129,2)</f>
        <v>0</v>
      </c>
      <c r="K129" s="187"/>
      <c r="L129" s="40"/>
      <c r="M129" s="188" t="s">
        <v>1</v>
      </c>
      <c r="N129" s="189" t="s">
        <v>41</v>
      </c>
      <c r="O129" s="72"/>
      <c r="P129" s="190">
        <f>O129*H129</f>
        <v>0</v>
      </c>
      <c r="Q129" s="190">
        <v>0</v>
      </c>
      <c r="R129" s="190">
        <f>Q129*H129</f>
        <v>0</v>
      </c>
      <c r="S129" s="190">
        <v>2.4</v>
      </c>
      <c r="T129" s="191">
        <f>S129*H129</f>
        <v>331.18799999999999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2" t="s">
        <v>93</v>
      </c>
      <c r="AT129" s="192" t="s">
        <v>149</v>
      </c>
      <c r="AU129" s="192" t="s">
        <v>85</v>
      </c>
      <c r="AY129" s="18" t="s">
        <v>148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83</v>
      </c>
      <c r="BK129" s="193">
        <f>ROUND(I129*H129,2)</f>
        <v>0</v>
      </c>
      <c r="BL129" s="18" t="s">
        <v>93</v>
      </c>
      <c r="BM129" s="192" t="s">
        <v>402</v>
      </c>
    </row>
    <row r="130" spans="1:65" s="13" customFormat="1">
      <c r="B130" s="206"/>
      <c r="C130" s="207"/>
      <c r="D130" s="196" t="s">
        <v>155</v>
      </c>
      <c r="E130" s="208" t="s">
        <v>1</v>
      </c>
      <c r="F130" s="209" t="s">
        <v>403</v>
      </c>
      <c r="G130" s="207"/>
      <c r="H130" s="208" t="s">
        <v>1</v>
      </c>
      <c r="I130" s="210"/>
      <c r="J130" s="207"/>
      <c r="K130" s="207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85</v>
      </c>
      <c r="AV130" s="13" t="s">
        <v>83</v>
      </c>
      <c r="AW130" s="13" t="s">
        <v>32</v>
      </c>
      <c r="AX130" s="13" t="s">
        <v>76</v>
      </c>
      <c r="AY130" s="21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404</v>
      </c>
      <c r="G131" s="195"/>
      <c r="H131" s="199">
        <v>55.530999999999999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405</v>
      </c>
      <c r="G132" s="195"/>
      <c r="H132" s="199">
        <v>32.384999999999998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2" customFormat="1">
      <c r="B133" s="194"/>
      <c r="C133" s="195"/>
      <c r="D133" s="196" t="s">
        <v>155</v>
      </c>
      <c r="E133" s="197" t="s">
        <v>1</v>
      </c>
      <c r="F133" s="198" t="s">
        <v>406</v>
      </c>
      <c r="G133" s="195"/>
      <c r="H133" s="199">
        <v>16.32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155</v>
      </c>
      <c r="AU133" s="205" t="s">
        <v>85</v>
      </c>
      <c r="AV133" s="12" t="s">
        <v>85</v>
      </c>
      <c r="AW133" s="12" t="s">
        <v>32</v>
      </c>
      <c r="AX133" s="12" t="s">
        <v>76</v>
      </c>
      <c r="AY133" s="205" t="s">
        <v>148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407</v>
      </c>
      <c r="G134" s="195"/>
      <c r="H134" s="199">
        <v>0.96899999999999997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76</v>
      </c>
      <c r="AY134" s="205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408</v>
      </c>
      <c r="G135" s="195"/>
      <c r="H135" s="199">
        <v>0.77500000000000002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2" customFormat="1">
      <c r="B136" s="194"/>
      <c r="C136" s="195"/>
      <c r="D136" s="196" t="s">
        <v>155</v>
      </c>
      <c r="E136" s="197" t="s">
        <v>1</v>
      </c>
      <c r="F136" s="198" t="s">
        <v>409</v>
      </c>
      <c r="G136" s="195"/>
      <c r="H136" s="199">
        <v>6.2869999999999999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85</v>
      </c>
      <c r="AV136" s="12" t="s">
        <v>85</v>
      </c>
      <c r="AW136" s="12" t="s">
        <v>32</v>
      </c>
      <c r="AX136" s="12" t="s">
        <v>76</v>
      </c>
      <c r="AY136" s="205" t="s">
        <v>148</v>
      </c>
    </row>
    <row r="137" spans="1:65" s="12" customFormat="1">
      <c r="B137" s="194"/>
      <c r="C137" s="195"/>
      <c r="D137" s="196" t="s">
        <v>155</v>
      </c>
      <c r="E137" s="197" t="s">
        <v>1</v>
      </c>
      <c r="F137" s="198" t="s">
        <v>410</v>
      </c>
      <c r="G137" s="195"/>
      <c r="H137" s="199">
        <v>1.3859999999999999</v>
      </c>
      <c r="I137" s="200"/>
      <c r="J137" s="195"/>
      <c r="K137" s="195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155</v>
      </c>
      <c r="AU137" s="205" t="s">
        <v>85</v>
      </c>
      <c r="AV137" s="12" t="s">
        <v>85</v>
      </c>
      <c r="AW137" s="12" t="s">
        <v>32</v>
      </c>
      <c r="AX137" s="12" t="s">
        <v>76</v>
      </c>
      <c r="AY137" s="205" t="s">
        <v>148</v>
      </c>
    </row>
    <row r="138" spans="1:65" s="13" customFormat="1">
      <c r="B138" s="206"/>
      <c r="C138" s="207"/>
      <c r="D138" s="196" t="s">
        <v>155</v>
      </c>
      <c r="E138" s="208" t="s">
        <v>1</v>
      </c>
      <c r="F138" s="209" t="s">
        <v>411</v>
      </c>
      <c r="G138" s="207"/>
      <c r="H138" s="208" t="s">
        <v>1</v>
      </c>
      <c r="I138" s="210"/>
      <c r="J138" s="207"/>
      <c r="K138" s="207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155</v>
      </c>
      <c r="AU138" s="215" t="s">
        <v>85</v>
      </c>
      <c r="AV138" s="13" t="s">
        <v>83</v>
      </c>
      <c r="AW138" s="13" t="s">
        <v>32</v>
      </c>
      <c r="AX138" s="13" t="s">
        <v>76</v>
      </c>
      <c r="AY138" s="215" t="s">
        <v>148</v>
      </c>
    </row>
    <row r="139" spans="1:65" s="12" customFormat="1">
      <c r="B139" s="194"/>
      <c r="C139" s="195"/>
      <c r="D139" s="196" t="s">
        <v>155</v>
      </c>
      <c r="E139" s="197" t="s">
        <v>1</v>
      </c>
      <c r="F139" s="198" t="s">
        <v>412</v>
      </c>
      <c r="G139" s="195"/>
      <c r="H139" s="199">
        <v>5.81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85</v>
      </c>
      <c r="AV139" s="12" t="s">
        <v>85</v>
      </c>
      <c r="AW139" s="12" t="s">
        <v>32</v>
      </c>
      <c r="AX139" s="12" t="s">
        <v>76</v>
      </c>
      <c r="AY139" s="205" t="s">
        <v>148</v>
      </c>
    </row>
    <row r="140" spans="1:65" s="12" customFormat="1">
      <c r="B140" s="194"/>
      <c r="C140" s="195"/>
      <c r="D140" s="196" t="s">
        <v>155</v>
      </c>
      <c r="E140" s="197" t="s">
        <v>1</v>
      </c>
      <c r="F140" s="198" t="s">
        <v>413</v>
      </c>
      <c r="G140" s="195"/>
      <c r="H140" s="199">
        <v>2.9670000000000001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85</v>
      </c>
      <c r="AV140" s="12" t="s">
        <v>85</v>
      </c>
      <c r="AW140" s="12" t="s">
        <v>32</v>
      </c>
      <c r="AX140" s="12" t="s">
        <v>76</v>
      </c>
      <c r="AY140" s="205" t="s">
        <v>148</v>
      </c>
    </row>
    <row r="141" spans="1:65" s="12" customFormat="1">
      <c r="B141" s="194"/>
      <c r="C141" s="195"/>
      <c r="D141" s="196" t="s">
        <v>155</v>
      </c>
      <c r="E141" s="197" t="s">
        <v>1</v>
      </c>
      <c r="F141" s="198" t="s">
        <v>414</v>
      </c>
      <c r="G141" s="195"/>
      <c r="H141" s="199">
        <v>2.2360000000000002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155</v>
      </c>
      <c r="AU141" s="205" t="s">
        <v>85</v>
      </c>
      <c r="AV141" s="12" t="s">
        <v>85</v>
      </c>
      <c r="AW141" s="12" t="s">
        <v>32</v>
      </c>
      <c r="AX141" s="12" t="s">
        <v>76</v>
      </c>
      <c r="AY141" s="205" t="s">
        <v>148</v>
      </c>
    </row>
    <row r="142" spans="1:65" s="12" customFormat="1">
      <c r="B142" s="194"/>
      <c r="C142" s="195"/>
      <c r="D142" s="196" t="s">
        <v>155</v>
      </c>
      <c r="E142" s="197" t="s">
        <v>1</v>
      </c>
      <c r="F142" s="198" t="s">
        <v>415</v>
      </c>
      <c r="G142" s="195"/>
      <c r="H142" s="199">
        <v>3.3540000000000001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32</v>
      </c>
      <c r="AX142" s="12" t="s">
        <v>76</v>
      </c>
      <c r="AY142" s="205" t="s">
        <v>148</v>
      </c>
    </row>
    <row r="143" spans="1:65" s="12" customFormat="1">
      <c r="B143" s="194"/>
      <c r="C143" s="195"/>
      <c r="D143" s="196" t="s">
        <v>155</v>
      </c>
      <c r="E143" s="197" t="s">
        <v>1</v>
      </c>
      <c r="F143" s="198" t="s">
        <v>416</v>
      </c>
      <c r="G143" s="195"/>
      <c r="H143" s="199">
        <v>0.89700000000000002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155</v>
      </c>
      <c r="AU143" s="205" t="s">
        <v>85</v>
      </c>
      <c r="AV143" s="12" t="s">
        <v>85</v>
      </c>
      <c r="AW143" s="12" t="s">
        <v>32</v>
      </c>
      <c r="AX143" s="12" t="s">
        <v>76</v>
      </c>
      <c r="AY143" s="205" t="s">
        <v>148</v>
      </c>
    </row>
    <row r="144" spans="1:65" s="12" customFormat="1">
      <c r="B144" s="194"/>
      <c r="C144" s="195"/>
      <c r="D144" s="196" t="s">
        <v>155</v>
      </c>
      <c r="E144" s="197" t="s">
        <v>1</v>
      </c>
      <c r="F144" s="198" t="s">
        <v>417</v>
      </c>
      <c r="G144" s="195"/>
      <c r="H144" s="199">
        <v>0.82799999999999996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155</v>
      </c>
      <c r="AU144" s="205" t="s">
        <v>85</v>
      </c>
      <c r="AV144" s="12" t="s">
        <v>85</v>
      </c>
      <c r="AW144" s="12" t="s">
        <v>32</v>
      </c>
      <c r="AX144" s="12" t="s">
        <v>76</v>
      </c>
      <c r="AY144" s="205" t="s">
        <v>148</v>
      </c>
    </row>
    <row r="145" spans="1:65" s="12" customFormat="1">
      <c r="B145" s="194"/>
      <c r="C145" s="195"/>
      <c r="D145" s="196" t="s">
        <v>155</v>
      </c>
      <c r="E145" s="197" t="s">
        <v>1</v>
      </c>
      <c r="F145" s="198" t="s">
        <v>418</v>
      </c>
      <c r="G145" s="195"/>
      <c r="H145" s="199">
        <v>1.56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155</v>
      </c>
      <c r="AU145" s="205" t="s">
        <v>85</v>
      </c>
      <c r="AV145" s="12" t="s">
        <v>85</v>
      </c>
      <c r="AW145" s="12" t="s">
        <v>32</v>
      </c>
      <c r="AX145" s="12" t="s">
        <v>76</v>
      </c>
      <c r="AY145" s="205" t="s">
        <v>148</v>
      </c>
    </row>
    <row r="146" spans="1:65" s="12" customFormat="1">
      <c r="B146" s="194"/>
      <c r="C146" s="195"/>
      <c r="D146" s="196" t="s">
        <v>155</v>
      </c>
      <c r="E146" s="197" t="s">
        <v>1</v>
      </c>
      <c r="F146" s="198" t="s">
        <v>419</v>
      </c>
      <c r="G146" s="195"/>
      <c r="H146" s="199">
        <v>0.96599999999999997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85</v>
      </c>
      <c r="AV146" s="12" t="s">
        <v>85</v>
      </c>
      <c r="AW146" s="12" t="s">
        <v>32</v>
      </c>
      <c r="AX146" s="12" t="s">
        <v>76</v>
      </c>
      <c r="AY146" s="205" t="s">
        <v>148</v>
      </c>
    </row>
    <row r="147" spans="1:65" s="13" customFormat="1">
      <c r="B147" s="206"/>
      <c r="C147" s="207"/>
      <c r="D147" s="196" t="s">
        <v>155</v>
      </c>
      <c r="E147" s="208" t="s">
        <v>1</v>
      </c>
      <c r="F147" s="209" t="s">
        <v>420</v>
      </c>
      <c r="G147" s="207"/>
      <c r="H147" s="208" t="s">
        <v>1</v>
      </c>
      <c r="I147" s="210"/>
      <c r="J147" s="207"/>
      <c r="K147" s="207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155</v>
      </c>
      <c r="AU147" s="215" t="s">
        <v>85</v>
      </c>
      <c r="AV147" s="13" t="s">
        <v>83</v>
      </c>
      <c r="AW147" s="13" t="s">
        <v>32</v>
      </c>
      <c r="AX147" s="13" t="s">
        <v>76</v>
      </c>
      <c r="AY147" s="215" t="s">
        <v>148</v>
      </c>
    </row>
    <row r="148" spans="1:65" s="12" customFormat="1">
      <c r="B148" s="194"/>
      <c r="C148" s="195"/>
      <c r="D148" s="196" t="s">
        <v>155</v>
      </c>
      <c r="E148" s="197" t="s">
        <v>1</v>
      </c>
      <c r="F148" s="198" t="s">
        <v>421</v>
      </c>
      <c r="G148" s="195"/>
      <c r="H148" s="199">
        <v>2.2200000000000002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85</v>
      </c>
      <c r="AV148" s="12" t="s">
        <v>85</v>
      </c>
      <c r="AW148" s="12" t="s">
        <v>32</v>
      </c>
      <c r="AX148" s="12" t="s">
        <v>76</v>
      </c>
      <c r="AY148" s="205" t="s">
        <v>148</v>
      </c>
    </row>
    <row r="149" spans="1:65" s="12" customFormat="1">
      <c r="B149" s="194"/>
      <c r="C149" s="195"/>
      <c r="D149" s="196" t="s">
        <v>155</v>
      </c>
      <c r="E149" s="197" t="s">
        <v>1</v>
      </c>
      <c r="F149" s="198" t="s">
        <v>422</v>
      </c>
      <c r="G149" s="195"/>
      <c r="H149" s="199">
        <v>0.79200000000000004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155</v>
      </c>
      <c r="AU149" s="205" t="s">
        <v>85</v>
      </c>
      <c r="AV149" s="12" t="s">
        <v>85</v>
      </c>
      <c r="AW149" s="12" t="s">
        <v>32</v>
      </c>
      <c r="AX149" s="12" t="s">
        <v>76</v>
      </c>
      <c r="AY149" s="205" t="s">
        <v>148</v>
      </c>
    </row>
    <row r="150" spans="1:65" s="12" customFormat="1">
      <c r="B150" s="194"/>
      <c r="C150" s="195"/>
      <c r="D150" s="196" t="s">
        <v>155</v>
      </c>
      <c r="E150" s="197" t="s">
        <v>1</v>
      </c>
      <c r="F150" s="198" t="s">
        <v>423</v>
      </c>
      <c r="G150" s="195"/>
      <c r="H150" s="199">
        <v>0.36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155</v>
      </c>
      <c r="AU150" s="205" t="s">
        <v>85</v>
      </c>
      <c r="AV150" s="12" t="s">
        <v>85</v>
      </c>
      <c r="AW150" s="12" t="s">
        <v>32</v>
      </c>
      <c r="AX150" s="12" t="s">
        <v>76</v>
      </c>
      <c r="AY150" s="205" t="s">
        <v>148</v>
      </c>
    </row>
    <row r="151" spans="1:65" s="12" customFormat="1">
      <c r="B151" s="194"/>
      <c r="C151" s="195"/>
      <c r="D151" s="196" t="s">
        <v>155</v>
      </c>
      <c r="E151" s="197" t="s">
        <v>1</v>
      </c>
      <c r="F151" s="198" t="s">
        <v>424</v>
      </c>
      <c r="G151" s="195"/>
      <c r="H151" s="199">
        <v>1.056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85</v>
      </c>
      <c r="AV151" s="12" t="s">
        <v>85</v>
      </c>
      <c r="AW151" s="12" t="s">
        <v>32</v>
      </c>
      <c r="AX151" s="12" t="s">
        <v>76</v>
      </c>
      <c r="AY151" s="205" t="s">
        <v>148</v>
      </c>
    </row>
    <row r="152" spans="1:65" s="12" customFormat="1">
      <c r="B152" s="194"/>
      <c r="C152" s="195"/>
      <c r="D152" s="196" t="s">
        <v>155</v>
      </c>
      <c r="E152" s="197" t="s">
        <v>1</v>
      </c>
      <c r="F152" s="198" t="s">
        <v>425</v>
      </c>
      <c r="G152" s="195"/>
      <c r="H152" s="199">
        <v>0.432</v>
      </c>
      <c r="I152" s="200"/>
      <c r="J152" s="195"/>
      <c r="K152" s="195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155</v>
      </c>
      <c r="AU152" s="205" t="s">
        <v>85</v>
      </c>
      <c r="AV152" s="12" t="s">
        <v>85</v>
      </c>
      <c r="AW152" s="12" t="s">
        <v>32</v>
      </c>
      <c r="AX152" s="12" t="s">
        <v>76</v>
      </c>
      <c r="AY152" s="205" t="s">
        <v>148</v>
      </c>
    </row>
    <row r="153" spans="1:65" s="12" customFormat="1">
      <c r="B153" s="194"/>
      <c r="C153" s="195"/>
      <c r="D153" s="196" t="s">
        <v>155</v>
      </c>
      <c r="E153" s="197" t="s">
        <v>1</v>
      </c>
      <c r="F153" s="198" t="s">
        <v>426</v>
      </c>
      <c r="G153" s="195"/>
      <c r="H153" s="199">
        <v>0.86399999999999999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85</v>
      </c>
      <c r="AV153" s="12" t="s">
        <v>85</v>
      </c>
      <c r="AW153" s="12" t="s">
        <v>32</v>
      </c>
      <c r="AX153" s="12" t="s">
        <v>76</v>
      </c>
      <c r="AY153" s="205" t="s">
        <v>148</v>
      </c>
    </row>
    <row r="154" spans="1:65" s="16" customFormat="1">
      <c r="B154" s="238"/>
      <c r="C154" s="239"/>
      <c r="D154" s="196" t="s">
        <v>155</v>
      </c>
      <c r="E154" s="240" t="s">
        <v>1</v>
      </c>
      <c r="F154" s="241" t="s">
        <v>228</v>
      </c>
      <c r="G154" s="239"/>
      <c r="H154" s="242">
        <v>137.99500000000003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AT154" s="248" t="s">
        <v>155</v>
      </c>
      <c r="AU154" s="248" t="s">
        <v>85</v>
      </c>
      <c r="AV154" s="16" t="s">
        <v>93</v>
      </c>
      <c r="AW154" s="16" t="s">
        <v>32</v>
      </c>
      <c r="AX154" s="16" t="s">
        <v>83</v>
      </c>
      <c r="AY154" s="248" t="s">
        <v>148</v>
      </c>
    </row>
    <row r="155" spans="1:65" s="11" customFormat="1" ht="22.9" customHeight="1">
      <c r="B155" s="166"/>
      <c r="C155" s="167"/>
      <c r="D155" s="168" t="s">
        <v>75</v>
      </c>
      <c r="E155" s="225" t="s">
        <v>247</v>
      </c>
      <c r="F155" s="225" t="s">
        <v>248</v>
      </c>
      <c r="G155" s="167"/>
      <c r="H155" s="167"/>
      <c r="I155" s="170"/>
      <c r="J155" s="226">
        <f>BK155</f>
        <v>0</v>
      </c>
      <c r="K155" s="167"/>
      <c r="L155" s="172"/>
      <c r="M155" s="173"/>
      <c r="N155" s="174"/>
      <c r="O155" s="174"/>
      <c r="P155" s="175">
        <f>SUM(P156:P161)</f>
        <v>0</v>
      </c>
      <c r="Q155" s="174"/>
      <c r="R155" s="175">
        <f>SUM(R156:R161)</f>
        <v>0</v>
      </c>
      <c r="S155" s="174"/>
      <c r="T155" s="176">
        <f>SUM(T156:T161)</f>
        <v>0</v>
      </c>
      <c r="AR155" s="177" t="s">
        <v>83</v>
      </c>
      <c r="AT155" s="178" t="s">
        <v>75</v>
      </c>
      <c r="AU155" s="178" t="s">
        <v>83</v>
      </c>
      <c r="AY155" s="177" t="s">
        <v>148</v>
      </c>
      <c r="BK155" s="179">
        <f>SUM(BK156:BK161)</f>
        <v>0</v>
      </c>
    </row>
    <row r="156" spans="1:65" s="2" customFormat="1" ht="21.75" customHeight="1">
      <c r="A156" s="35"/>
      <c r="B156" s="36"/>
      <c r="C156" s="180" t="s">
        <v>99</v>
      </c>
      <c r="D156" s="180" t="s">
        <v>149</v>
      </c>
      <c r="E156" s="181" t="s">
        <v>249</v>
      </c>
      <c r="F156" s="182" t="s">
        <v>250</v>
      </c>
      <c r="G156" s="183" t="s">
        <v>251</v>
      </c>
      <c r="H156" s="184">
        <v>331.18799999999999</v>
      </c>
      <c r="I156" s="185"/>
      <c r="J156" s="186">
        <f>ROUND(I156*H156,2)</f>
        <v>0</v>
      </c>
      <c r="K156" s="187"/>
      <c r="L156" s="40"/>
      <c r="M156" s="188" t="s">
        <v>1</v>
      </c>
      <c r="N156" s="189" t="s">
        <v>41</v>
      </c>
      <c r="O156" s="72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93</v>
      </c>
      <c r="AT156" s="192" t="s">
        <v>149</v>
      </c>
      <c r="AU156" s="192" t="s">
        <v>85</v>
      </c>
      <c r="AY156" s="18" t="s">
        <v>148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83</v>
      </c>
      <c r="BK156" s="193">
        <f>ROUND(I156*H156,2)</f>
        <v>0</v>
      </c>
      <c r="BL156" s="18" t="s">
        <v>93</v>
      </c>
      <c r="BM156" s="192" t="s">
        <v>427</v>
      </c>
    </row>
    <row r="157" spans="1:65" s="2" customFormat="1" ht="21.75" customHeight="1">
      <c r="A157" s="35"/>
      <c r="B157" s="36"/>
      <c r="C157" s="180" t="s">
        <v>102</v>
      </c>
      <c r="D157" s="180" t="s">
        <v>149</v>
      </c>
      <c r="E157" s="181" t="s">
        <v>257</v>
      </c>
      <c r="F157" s="182" t="s">
        <v>258</v>
      </c>
      <c r="G157" s="183" t="s">
        <v>251</v>
      </c>
      <c r="H157" s="184">
        <v>331.18799999999999</v>
      </c>
      <c r="I157" s="185"/>
      <c r="J157" s="186">
        <f>ROUND(I157*H157,2)</f>
        <v>0</v>
      </c>
      <c r="K157" s="187"/>
      <c r="L157" s="40"/>
      <c r="M157" s="188" t="s">
        <v>1</v>
      </c>
      <c r="N157" s="189" t="s">
        <v>41</v>
      </c>
      <c r="O157" s="72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2" t="s">
        <v>93</v>
      </c>
      <c r="AT157" s="192" t="s">
        <v>149</v>
      </c>
      <c r="AU157" s="192" t="s">
        <v>85</v>
      </c>
      <c r="AY157" s="18" t="s">
        <v>148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83</v>
      </c>
      <c r="BK157" s="193">
        <f>ROUND(I157*H157,2)</f>
        <v>0</v>
      </c>
      <c r="BL157" s="18" t="s">
        <v>93</v>
      </c>
      <c r="BM157" s="192" t="s">
        <v>428</v>
      </c>
    </row>
    <row r="158" spans="1:65" s="2" customFormat="1" ht="21.75" customHeight="1">
      <c r="A158" s="35"/>
      <c r="B158" s="36"/>
      <c r="C158" s="180" t="s">
        <v>105</v>
      </c>
      <c r="D158" s="180" t="s">
        <v>149</v>
      </c>
      <c r="E158" s="181" t="s">
        <v>260</v>
      </c>
      <c r="F158" s="182" t="s">
        <v>261</v>
      </c>
      <c r="G158" s="183" t="s">
        <v>251</v>
      </c>
      <c r="H158" s="184">
        <v>331.18799999999999</v>
      </c>
      <c r="I158" s="185"/>
      <c r="J158" s="186">
        <f>ROUND(I158*H158,2)</f>
        <v>0</v>
      </c>
      <c r="K158" s="187"/>
      <c r="L158" s="40"/>
      <c r="M158" s="188" t="s">
        <v>1</v>
      </c>
      <c r="N158" s="189" t="s">
        <v>41</v>
      </c>
      <c r="O158" s="72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93</v>
      </c>
      <c r="AT158" s="192" t="s">
        <v>149</v>
      </c>
      <c r="AU158" s="192" t="s">
        <v>85</v>
      </c>
      <c r="AY158" s="18" t="s">
        <v>148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83</v>
      </c>
      <c r="BK158" s="193">
        <f>ROUND(I158*H158,2)</f>
        <v>0</v>
      </c>
      <c r="BL158" s="18" t="s">
        <v>93</v>
      </c>
      <c r="BM158" s="192" t="s">
        <v>429</v>
      </c>
    </row>
    <row r="159" spans="1:65" s="2" customFormat="1" ht="21.75" customHeight="1">
      <c r="A159" s="35"/>
      <c r="B159" s="36"/>
      <c r="C159" s="180" t="s">
        <v>108</v>
      </c>
      <c r="D159" s="180" t="s">
        <v>149</v>
      </c>
      <c r="E159" s="181" t="s">
        <v>263</v>
      </c>
      <c r="F159" s="182" t="s">
        <v>264</v>
      </c>
      <c r="G159" s="183" t="s">
        <v>251</v>
      </c>
      <c r="H159" s="184">
        <v>7948.5119999999997</v>
      </c>
      <c r="I159" s="185"/>
      <c r="J159" s="186">
        <f>ROUND(I159*H159,2)</f>
        <v>0</v>
      </c>
      <c r="K159" s="187"/>
      <c r="L159" s="40"/>
      <c r="M159" s="188" t="s">
        <v>1</v>
      </c>
      <c r="N159" s="189" t="s">
        <v>41</v>
      </c>
      <c r="O159" s="72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2" t="s">
        <v>93</v>
      </c>
      <c r="AT159" s="192" t="s">
        <v>149</v>
      </c>
      <c r="AU159" s="192" t="s">
        <v>85</v>
      </c>
      <c r="AY159" s="18" t="s">
        <v>148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83</v>
      </c>
      <c r="BK159" s="193">
        <f>ROUND(I159*H159,2)</f>
        <v>0</v>
      </c>
      <c r="BL159" s="18" t="s">
        <v>93</v>
      </c>
      <c r="BM159" s="192" t="s">
        <v>430</v>
      </c>
    </row>
    <row r="160" spans="1:65" s="12" customFormat="1">
      <c r="B160" s="194"/>
      <c r="C160" s="195"/>
      <c r="D160" s="196" t="s">
        <v>155</v>
      </c>
      <c r="E160" s="195"/>
      <c r="F160" s="198" t="s">
        <v>431</v>
      </c>
      <c r="G160" s="195"/>
      <c r="H160" s="199">
        <v>7948.5119999999997</v>
      </c>
      <c r="I160" s="200"/>
      <c r="J160" s="195"/>
      <c r="K160" s="195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155</v>
      </c>
      <c r="AU160" s="205" t="s">
        <v>85</v>
      </c>
      <c r="AV160" s="12" t="s">
        <v>85</v>
      </c>
      <c r="AW160" s="12" t="s">
        <v>4</v>
      </c>
      <c r="AX160" s="12" t="s">
        <v>83</v>
      </c>
      <c r="AY160" s="205" t="s">
        <v>148</v>
      </c>
    </row>
    <row r="161" spans="1:65" s="2" customFormat="1" ht="33" customHeight="1">
      <c r="A161" s="35"/>
      <c r="B161" s="36"/>
      <c r="C161" s="180" t="s">
        <v>111</v>
      </c>
      <c r="D161" s="180" t="s">
        <v>149</v>
      </c>
      <c r="E161" s="181" t="s">
        <v>267</v>
      </c>
      <c r="F161" s="182" t="s">
        <v>268</v>
      </c>
      <c r="G161" s="183" t="s">
        <v>251</v>
      </c>
      <c r="H161" s="184">
        <v>331.18799999999999</v>
      </c>
      <c r="I161" s="185"/>
      <c r="J161" s="186">
        <f>ROUND(I161*H161,2)</f>
        <v>0</v>
      </c>
      <c r="K161" s="187"/>
      <c r="L161" s="40"/>
      <c r="M161" s="249" t="s">
        <v>1</v>
      </c>
      <c r="N161" s="250" t="s">
        <v>41</v>
      </c>
      <c r="O161" s="25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2" t="s">
        <v>93</v>
      </c>
      <c r="AT161" s="192" t="s">
        <v>149</v>
      </c>
      <c r="AU161" s="192" t="s">
        <v>85</v>
      </c>
      <c r="AY161" s="18" t="s">
        <v>148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83</v>
      </c>
      <c r="BK161" s="193">
        <f>ROUND(I161*H161,2)</f>
        <v>0</v>
      </c>
      <c r="BL161" s="18" t="s">
        <v>93</v>
      </c>
      <c r="BM161" s="192" t="s">
        <v>432</v>
      </c>
    </row>
    <row r="162" spans="1:65" s="2" customFormat="1" ht="6.95" customHeight="1">
      <c r="A162" s="35"/>
      <c r="B162" s="55"/>
      <c r="C162" s="56"/>
      <c r="D162" s="56"/>
      <c r="E162" s="56"/>
      <c r="F162" s="56"/>
      <c r="G162" s="56"/>
      <c r="H162" s="56"/>
      <c r="I162" s="56"/>
      <c r="J162" s="56"/>
      <c r="K162" s="56"/>
      <c r="L162" s="40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algorithmName="SHA-512" hashValue="BFTVOo2nTnF+D6o8XNK9LFO+CZB7JS0b+cy4mOuPU7Wxrvch1EpW06/H/j4FM6HjjIOEuN2Dt67OISmPfSgsag==" saltValue="Ppk8susfQPUD3AEVlK789ZjbL3IJsx1e/9YaIc0BsPkxi4U+ELwd+64nwb/2Hltf610Is1GaX6F+yKtBNM54LQ==" spinCount="100000" sheet="1" objects="1" scenarios="1" formatColumns="0" formatRows="0" autoFilter="0"/>
  <autoFilter ref="C119:K16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123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4" t="str">
        <f>'Rekapitulace stavby'!K6</f>
        <v>Demolice objektů bývalých vojen. garáží - PD</v>
      </c>
      <c r="F7" s="325"/>
      <c r="G7" s="325"/>
      <c r="H7" s="325"/>
      <c r="L7" s="21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6" t="s">
        <v>433</v>
      </c>
      <c r="F9" s="327"/>
      <c r="G9" s="327"/>
      <c r="H9" s="32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8" t="str">
        <f>'Rekapitulace stavby'!E14</f>
        <v>Vyplň údaj</v>
      </c>
      <c r="F18" s="329"/>
      <c r="G18" s="329"/>
      <c r="H18" s="329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0" t="s">
        <v>1</v>
      </c>
      <c r="F27" s="330"/>
      <c r="G27" s="330"/>
      <c r="H27" s="3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40</v>
      </c>
      <c r="E33" s="113" t="s">
        <v>41</v>
      </c>
      <c r="F33" s="124">
        <f>ROUND((SUM(BE120:BE143)),  2)</f>
        <v>0</v>
      </c>
      <c r="G33" s="35"/>
      <c r="H33" s="35"/>
      <c r="I33" s="125">
        <v>0.21</v>
      </c>
      <c r="J33" s="124">
        <f>ROUND(((SUM(BE120:BE143))*I33),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42</v>
      </c>
      <c r="F34" s="124">
        <f>ROUND((SUM(BF120:BF143)),  2)</f>
        <v>0</v>
      </c>
      <c r="G34" s="35"/>
      <c r="H34" s="35"/>
      <c r="I34" s="125">
        <v>0.15</v>
      </c>
      <c r="J34" s="124">
        <f>ROUND(((SUM(BF120:BF143))*I34),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43</v>
      </c>
      <c r="F35" s="124">
        <f>ROUND((SUM(BG120:BG143)),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44</v>
      </c>
      <c r="F36" s="124">
        <f>ROUND((SUM(BH120:BH143)),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ROUND((SUM(BI120:BI143)),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Demolice objektů bývalých vojen. garáží - PD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6" t="str">
        <f>E9</f>
        <v>6 - SO 06 - Sedimentační jímka č. 2</v>
      </c>
      <c r="F87" s="321"/>
      <c r="G87" s="321"/>
      <c r="H87" s="32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Krnov</v>
      </c>
      <c r="G89" s="37"/>
      <c r="H89" s="37"/>
      <c r="I89" s="30" t="s">
        <v>22</v>
      </c>
      <c r="J89" s="67" t="str">
        <f>IF(J12="","",J12)</f>
        <v>20. 8. 2021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Krnov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Jakub Nevyjel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127</v>
      </c>
      <c r="D94" s="145"/>
      <c r="E94" s="145"/>
      <c r="F94" s="145"/>
      <c r="G94" s="145"/>
      <c r="H94" s="145"/>
      <c r="I94" s="145"/>
      <c r="J94" s="146" t="s">
        <v>128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129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48"/>
      <c r="C97" s="149"/>
      <c r="D97" s="150" t="s">
        <v>203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4" customFormat="1" ht="19.899999999999999" customHeight="1">
      <c r="B98" s="219"/>
      <c r="C98" s="220"/>
      <c r="D98" s="221" t="s">
        <v>204</v>
      </c>
      <c r="E98" s="222"/>
      <c r="F98" s="222"/>
      <c r="G98" s="222"/>
      <c r="H98" s="222"/>
      <c r="I98" s="222"/>
      <c r="J98" s="223">
        <f>J122</f>
        <v>0</v>
      </c>
      <c r="K98" s="220"/>
      <c r="L98" s="224"/>
    </row>
    <row r="99" spans="1:31" s="14" customFormat="1" ht="19.899999999999999" customHeight="1">
      <c r="B99" s="219"/>
      <c r="C99" s="220"/>
      <c r="D99" s="221" t="s">
        <v>205</v>
      </c>
      <c r="E99" s="222"/>
      <c r="F99" s="222"/>
      <c r="G99" s="222"/>
      <c r="H99" s="222"/>
      <c r="I99" s="222"/>
      <c r="J99" s="223">
        <f>J125</f>
        <v>0</v>
      </c>
      <c r="K99" s="220"/>
      <c r="L99" s="224"/>
    </row>
    <row r="100" spans="1:31" s="14" customFormat="1" ht="19.899999999999999" customHeight="1">
      <c r="B100" s="219"/>
      <c r="C100" s="220"/>
      <c r="D100" s="221" t="s">
        <v>206</v>
      </c>
      <c r="E100" s="222"/>
      <c r="F100" s="222"/>
      <c r="G100" s="222"/>
      <c r="H100" s="222"/>
      <c r="I100" s="222"/>
      <c r="J100" s="223">
        <f>J137</f>
        <v>0</v>
      </c>
      <c r="K100" s="220"/>
      <c r="L100" s="22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133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2" t="str">
        <f>E7</f>
        <v>Demolice objektů bývalých vojen. garáží - PD</v>
      </c>
      <c r="F110" s="323"/>
      <c r="G110" s="323"/>
      <c r="H110" s="323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6" t="str">
        <f>E9</f>
        <v>6 - SO 06 - Sedimentační jímka č. 2</v>
      </c>
      <c r="F112" s="321"/>
      <c r="G112" s="321"/>
      <c r="H112" s="32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Krnov</v>
      </c>
      <c r="G114" s="37"/>
      <c r="H114" s="37"/>
      <c r="I114" s="30" t="s">
        <v>22</v>
      </c>
      <c r="J114" s="67" t="str">
        <f>IF(J12="","",J12)</f>
        <v>20. 8. 2021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Krnov</v>
      </c>
      <c r="G116" s="37"/>
      <c r="H116" s="37"/>
      <c r="I116" s="30" t="s">
        <v>30</v>
      </c>
      <c r="J116" s="33" t="str">
        <f>E21</f>
        <v>Projekt 2010,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>Jakub Nevyjel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0" customFormat="1" ht="29.25" customHeight="1">
      <c r="A119" s="154"/>
      <c r="B119" s="155"/>
      <c r="C119" s="156" t="s">
        <v>134</v>
      </c>
      <c r="D119" s="157" t="s">
        <v>61</v>
      </c>
      <c r="E119" s="157" t="s">
        <v>57</v>
      </c>
      <c r="F119" s="157" t="s">
        <v>58</v>
      </c>
      <c r="G119" s="157" t="s">
        <v>135</v>
      </c>
      <c r="H119" s="157" t="s">
        <v>136</v>
      </c>
      <c r="I119" s="157" t="s">
        <v>137</v>
      </c>
      <c r="J119" s="158" t="s">
        <v>128</v>
      </c>
      <c r="K119" s="159" t="s">
        <v>138</v>
      </c>
      <c r="L119" s="160"/>
      <c r="M119" s="76" t="s">
        <v>1</v>
      </c>
      <c r="N119" s="77" t="s">
        <v>40</v>
      </c>
      <c r="O119" s="77" t="s">
        <v>139</v>
      </c>
      <c r="P119" s="77" t="s">
        <v>140</v>
      </c>
      <c r="Q119" s="77" t="s">
        <v>141</v>
      </c>
      <c r="R119" s="77" t="s">
        <v>142</v>
      </c>
      <c r="S119" s="77" t="s">
        <v>143</v>
      </c>
      <c r="T119" s="78" t="s">
        <v>144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9" customHeight="1">
      <c r="A120" s="35"/>
      <c r="B120" s="36"/>
      <c r="C120" s="83" t="s">
        <v>145</v>
      </c>
      <c r="D120" s="37"/>
      <c r="E120" s="37"/>
      <c r="F120" s="37"/>
      <c r="G120" s="37"/>
      <c r="H120" s="37"/>
      <c r="I120" s="37"/>
      <c r="J120" s="161">
        <f>BK120</f>
        <v>0</v>
      </c>
      <c r="K120" s="37"/>
      <c r="L120" s="40"/>
      <c r="M120" s="79"/>
      <c r="N120" s="162"/>
      <c r="O120" s="80"/>
      <c r="P120" s="163">
        <f>P121</f>
        <v>0</v>
      </c>
      <c r="Q120" s="80"/>
      <c r="R120" s="163">
        <f>R121</f>
        <v>0</v>
      </c>
      <c r="S120" s="80"/>
      <c r="T120" s="164">
        <f>T121</f>
        <v>136.21199999999999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75</v>
      </c>
      <c r="AU120" s="18" t="s">
        <v>130</v>
      </c>
      <c r="BK120" s="165">
        <f>BK121</f>
        <v>0</v>
      </c>
    </row>
    <row r="121" spans="1:65" s="11" customFormat="1" ht="25.9" customHeight="1">
      <c r="B121" s="166"/>
      <c r="C121" s="167"/>
      <c r="D121" s="168" t="s">
        <v>75</v>
      </c>
      <c r="E121" s="169" t="s">
        <v>210</v>
      </c>
      <c r="F121" s="169" t="s">
        <v>211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P122+P125+P137</f>
        <v>0</v>
      </c>
      <c r="Q121" s="174"/>
      <c r="R121" s="175">
        <f>R122+R125+R137</f>
        <v>0</v>
      </c>
      <c r="S121" s="174"/>
      <c r="T121" s="176">
        <f>T122+T125+T137</f>
        <v>136.21199999999999</v>
      </c>
      <c r="AR121" s="177" t="s">
        <v>83</v>
      </c>
      <c r="AT121" s="178" t="s">
        <v>75</v>
      </c>
      <c r="AU121" s="178" t="s">
        <v>76</v>
      </c>
      <c r="AY121" s="177" t="s">
        <v>148</v>
      </c>
      <c r="BK121" s="179">
        <f>BK122+BK125+BK137</f>
        <v>0</v>
      </c>
    </row>
    <row r="122" spans="1:65" s="11" customFormat="1" ht="22.9" customHeight="1">
      <c r="B122" s="166"/>
      <c r="C122" s="167"/>
      <c r="D122" s="168" t="s">
        <v>75</v>
      </c>
      <c r="E122" s="225" t="s">
        <v>83</v>
      </c>
      <c r="F122" s="225" t="s">
        <v>212</v>
      </c>
      <c r="G122" s="167"/>
      <c r="H122" s="167"/>
      <c r="I122" s="170"/>
      <c r="J122" s="226">
        <f>BK122</f>
        <v>0</v>
      </c>
      <c r="K122" s="167"/>
      <c r="L122" s="172"/>
      <c r="M122" s="173"/>
      <c r="N122" s="174"/>
      <c r="O122" s="174"/>
      <c r="P122" s="175">
        <f>SUM(P123:P124)</f>
        <v>0</v>
      </c>
      <c r="Q122" s="174"/>
      <c r="R122" s="175">
        <f>SUM(R123:R124)</f>
        <v>0</v>
      </c>
      <c r="S122" s="174"/>
      <c r="T122" s="176">
        <f>SUM(T123:T124)</f>
        <v>0</v>
      </c>
      <c r="AR122" s="177" t="s">
        <v>83</v>
      </c>
      <c r="AT122" s="178" t="s">
        <v>75</v>
      </c>
      <c r="AU122" s="178" t="s">
        <v>83</v>
      </c>
      <c r="AY122" s="177" t="s">
        <v>148</v>
      </c>
      <c r="BK122" s="179">
        <f>SUM(BK123:BK124)</f>
        <v>0</v>
      </c>
    </row>
    <row r="123" spans="1:65" s="2" customFormat="1" ht="33" customHeight="1">
      <c r="A123" s="35"/>
      <c r="B123" s="36"/>
      <c r="C123" s="180" t="s">
        <v>83</v>
      </c>
      <c r="D123" s="180" t="s">
        <v>149</v>
      </c>
      <c r="E123" s="181" t="s">
        <v>390</v>
      </c>
      <c r="F123" s="182" t="s">
        <v>391</v>
      </c>
      <c r="G123" s="183" t="s">
        <v>215</v>
      </c>
      <c r="H123" s="184">
        <v>152</v>
      </c>
      <c r="I123" s="185"/>
      <c r="J123" s="186">
        <f>ROUND(I123*H123,2)</f>
        <v>0</v>
      </c>
      <c r="K123" s="187"/>
      <c r="L123" s="40"/>
      <c r="M123" s="188" t="s">
        <v>1</v>
      </c>
      <c r="N123" s="189" t="s">
        <v>41</v>
      </c>
      <c r="O123" s="72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93</v>
      </c>
      <c r="AT123" s="192" t="s">
        <v>149</v>
      </c>
      <c r="AU123" s="192" t="s">
        <v>85</v>
      </c>
      <c r="AY123" s="18" t="s">
        <v>148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83</v>
      </c>
      <c r="BK123" s="193">
        <f>ROUND(I123*H123,2)</f>
        <v>0</v>
      </c>
      <c r="BL123" s="18" t="s">
        <v>93</v>
      </c>
      <c r="BM123" s="192" t="s">
        <v>392</v>
      </c>
    </row>
    <row r="124" spans="1:65" s="2" customFormat="1" ht="21.75" customHeight="1">
      <c r="A124" s="35"/>
      <c r="B124" s="36"/>
      <c r="C124" s="180" t="s">
        <v>85</v>
      </c>
      <c r="D124" s="180" t="s">
        <v>149</v>
      </c>
      <c r="E124" s="181" t="s">
        <v>217</v>
      </c>
      <c r="F124" s="182" t="s">
        <v>218</v>
      </c>
      <c r="G124" s="183" t="s">
        <v>215</v>
      </c>
      <c r="H124" s="184">
        <v>152</v>
      </c>
      <c r="I124" s="185"/>
      <c r="J124" s="186">
        <f>ROUND(I124*H124,2)</f>
        <v>0</v>
      </c>
      <c r="K124" s="187"/>
      <c r="L124" s="40"/>
      <c r="M124" s="188" t="s">
        <v>1</v>
      </c>
      <c r="N124" s="189" t="s">
        <v>41</v>
      </c>
      <c r="O124" s="7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93</v>
      </c>
      <c r="AT124" s="192" t="s">
        <v>149</v>
      </c>
      <c r="AU124" s="192" t="s">
        <v>85</v>
      </c>
      <c r="AY124" s="18" t="s">
        <v>148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83</v>
      </c>
      <c r="BK124" s="193">
        <f>ROUND(I124*H124,2)</f>
        <v>0</v>
      </c>
      <c r="BL124" s="18" t="s">
        <v>93</v>
      </c>
      <c r="BM124" s="192" t="s">
        <v>394</v>
      </c>
    </row>
    <row r="125" spans="1:65" s="11" customFormat="1" ht="22.9" customHeight="1">
      <c r="B125" s="166"/>
      <c r="C125" s="167"/>
      <c r="D125" s="168" t="s">
        <v>75</v>
      </c>
      <c r="E125" s="225" t="s">
        <v>108</v>
      </c>
      <c r="F125" s="225" t="s">
        <v>220</v>
      </c>
      <c r="G125" s="167"/>
      <c r="H125" s="167"/>
      <c r="I125" s="170"/>
      <c r="J125" s="226">
        <f>BK125</f>
        <v>0</v>
      </c>
      <c r="K125" s="167"/>
      <c r="L125" s="172"/>
      <c r="M125" s="173"/>
      <c r="N125" s="174"/>
      <c r="O125" s="174"/>
      <c r="P125" s="175">
        <f>SUM(P126:P136)</f>
        <v>0</v>
      </c>
      <c r="Q125" s="174"/>
      <c r="R125" s="175">
        <f>SUM(R126:R136)</f>
        <v>0</v>
      </c>
      <c r="S125" s="174"/>
      <c r="T125" s="176">
        <f>SUM(T126:T136)</f>
        <v>136.21199999999999</v>
      </c>
      <c r="AR125" s="177" t="s">
        <v>83</v>
      </c>
      <c r="AT125" s="178" t="s">
        <v>75</v>
      </c>
      <c r="AU125" s="178" t="s">
        <v>83</v>
      </c>
      <c r="AY125" s="177" t="s">
        <v>148</v>
      </c>
      <c r="BK125" s="179">
        <f>SUM(BK126:BK136)</f>
        <v>0</v>
      </c>
    </row>
    <row r="126" spans="1:65" s="2" customFormat="1" ht="16.5" customHeight="1">
      <c r="A126" s="35"/>
      <c r="B126" s="36"/>
      <c r="C126" s="180" t="s">
        <v>90</v>
      </c>
      <c r="D126" s="180" t="s">
        <v>149</v>
      </c>
      <c r="E126" s="181" t="s">
        <v>395</v>
      </c>
      <c r="F126" s="182" t="s">
        <v>396</v>
      </c>
      <c r="G126" s="183" t="s">
        <v>215</v>
      </c>
      <c r="H126" s="184">
        <v>5</v>
      </c>
      <c r="I126" s="185"/>
      <c r="J126" s="186">
        <f>ROUND(I126*H126,2)</f>
        <v>0</v>
      </c>
      <c r="K126" s="187"/>
      <c r="L126" s="40"/>
      <c r="M126" s="188" t="s">
        <v>1</v>
      </c>
      <c r="N126" s="189" t="s">
        <v>41</v>
      </c>
      <c r="O126" s="7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93</v>
      </c>
      <c r="AT126" s="192" t="s">
        <v>149</v>
      </c>
      <c r="AU126" s="192" t="s">
        <v>85</v>
      </c>
      <c r="AY126" s="18" t="s">
        <v>148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83</v>
      </c>
      <c r="BK126" s="193">
        <f>ROUND(I126*H126,2)</f>
        <v>0</v>
      </c>
      <c r="BL126" s="18" t="s">
        <v>93</v>
      </c>
      <c r="BM126" s="192" t="s">
        <v>397</v>
      </c>
    </row>
    <row r="127" spans="1:65" s="2" customFormat="1" ht="16.5" customHeight="1">
      <c r="A127" s="35"/>
      <c r="B127" s="36"/>
      <c r="C127" s="180" t="s">
        <v>93</v>
      </c>
      <c r="D127" s="180" t="s">
        <v>149</v>
      </c>
      <c r="E127" s="181" t="s">
        <v>398</v>
      </c>
      <c r="F127" s="182" t="s">
        <v>399</v>
      </c>
      <c r="G127" s="183" t="s">
        <v>400</v>
      </c>
      <c r="H127" s="184">
        <v>16</v>
      </c>
      <c r="I127" s="185"/>
      <c r="J127" s="186">
        <f>ROUND(I127*H127,2)</f>
        <v>0</v>
      </c>
      <c r="K127" s="187"/>
      <c r="L127" s="40"/>
      <c r="M127" s="188" t="s">
        <v>1</v>
      </c>
      <c r="N127" s="189" t="s">
        <v>41</v>
      </c>
      <c r="O127" s="72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93</v>
      </c>
      <c r="AT127" s="192" t="s">
        <v>149</v>
      </c>
      <c r="AU127" s="192" t="s">
        <v>85</v>
      </c>
      <c r="AY127" s="18" t="s">
        <v>148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83</v>
      </c>
      <c r="BK127" s="193">
        <f>ROUND(I127*H127,2)</f>
        <v>0</v>
      </c>
      <c r="BL127" s="18" t="s">
        <v>93</v>
      </c>
      <c r="BM127" s="192" t="s">
        <v>401</v>
      </c>
    </row>
    <row r="128" spans="1:65" s="2" customFormat="1" ht="16.5" customHeight="1">
      <c r="A128" s="35"/>
      <c r="B128" s="36"/>
      <c r="C128" s="180" t="s">
        <v>96</v>
      </c>
      <c r="D128" s="180" t="s">
        <v>149</v>
      </c>
      <c r="E128" s="181" t="s">
        <v>221</v>
      </c>
      <c r="F128" s="182" t="s">
        <v>222</v>
      </c>
      <c r="G128" s="183" t="s">
        <v>215</v>
      </c>
      <c r="H128" s="184">
        <v>56.755000000000003</v>
      </c>
      <c r="I128" s="185"/>
      <c r="J128" s="186">
        <f>ROUND(I128*H128,2)</f>
        <v>0</v>
      </c>
      <c r="K128" s="187"/>
      <c r="L128" s="40"/>
      <c r="M128" s="188" t="s">
        <v>1</v>
      </c>
      <c r="N128" s="189" t="s">
        <v>41</v>
      </c>
      <c r="O128" s="72"/>
      <c r="P128" s="190">
        <f>O128*H128</f>
        <v>0</v>
      </c>
      <c r="Q128" s="190">
        <v>0</v>
      </c>
      <c r="R128" s="190">
        <f>Q128*H128</f>
        <v>0</v>
      </c>
      <c r="S128" s="190">
        <v>2.4</v>
      </c>
      <c r="T128" s="191">
        <f>S128*H128</f>
        <v>136.21199999999999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93</v>
      </c>
      <c r="AT128" s="192" t="s">
        <v>149</v>
      </c>
      <c r="AU128" s="192" t="s">
        <v>85</v>
      </c>
      <c r="AY128" s="18" t="s">
        <v>148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83</v>
      </c>
      <c r="BK128" s="193">
        <f>ROUND(I128*H128,2)</f>
        <v>0</v>
      </c>
      <c r="BL128" s="18" t="s">
        <v>93</v>
      </c>
      <c r="BM128" s="192" t="s">
        <v>402</v>
      </c>
    </row>
    <row r="129" spans="1:65" s="12" customFormat="1">
      <c r="B129" s="194"/>
      <c r="C129" s="195"/>
      <c r="D129" s="196" t="s">
        <v>155</v>
      </c>
      <c r="E129" s="197" t="s">
        <v>1</v>
      </c>
      <c r="F129" s="198" t="s">
        <v>434</v>
      </c>
      <c r="G129" s="195"/>
      <c r="H129" s="199">
        <v>25.042999999999999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85</v>
      </c>
      <c r="AV129" s="12" t="s">
        <v>85</v>
      </c>
      <c r="AW129" s="12" t="s">
        <v>32</v>
      </c>
      <c r="AX129" s="12" t="s">
        <v>76</v>
      </c>
      <c r="AY129" s="205" t="s">
        <v>148</v>
      </c>
    </row>
    <row r="130" spans="1:65" s="12" customFormat="1">
      <c r="B130" s="194"/>
      <c r="C130" s="195"/>
      <c r="D130" s="196" t="s">
        <v>155</v>
      </c>
      <c r="E130" s="197" t="s">
        <v>1</v>
      </c>
      <c r="F130" s="198" t="s">
        <v>435</v>
      </c>
      <c r="G130" s="195"/>
      <c r="H130" s="199">
        <v>14.486000000000001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85</v>
      </c>
      <c r="AV130" s="12" t="s">
        <v>85</v>
      </c>
      <c r="AW130" s="12" t="s">
        <v>32</v>
      </c>
      <c r="AX130" s="12" t="s">
        <v>76</v>
      </c>
      <c r="AY130" s="205" t="s">
        <v>148</v>
      </c>
    </row>
    <row r="131" spans="1:65" s="12" customFormat="1">
      <c r="B131" s="194"/>
      <c r="C131" s="195"/>
      <c r="D131" s="196" t="s">
        <v>155</v>
      </c>
      <c r="E131" s="197" t="s">
        <v>1</v>
      </c>
      <c r="F131" s="198" t="s">
        <v>436</v>
      </c>
      <c r="G131" s="195"/>
      <c r="H131" s="199">
        <v>4.2629999999999999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155</v>
      </c>
      <c r="AU131" s="205" t="s">
        <v>85</v>
      </c>
      <c r="AV131" s="12" t="s">
        <v>85</v>
      </c>
      <c r="AW131" s="12" t="s">
        <v>32</v>
      </c>
      <c r="AX131" s="12" t="s">
        <v>76</v>
      </c>
      <c r="AY131" s="205" t="s">
        <v>148</v>
      </c>
    </row>
    <row r="132" spans="1:65" s="12" customFormat="1">
      <c r="B132" s="194"/>
      <c r="C132" s="195"/>
      <c r="D132" s="196" t="s">
        <v>155</v>
      </c>
      <c r="E132" s="197" t="s">
        <v>1</v>
      </c>
      <c r="F132" s="198" t="s">
        <v>437</v>
      </c>
      <c r="G132" s="195"/>
      <c r="H132" s="199">
        <v>7.6559999999999997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155</v>
      </c>
      <c r="AU132" s="205" t="s">
        <v>85</v>
      </c>
      <c r="AV132" s="12" t="s">
        <v>85</v>
      </c>
      <c r="AW132" s="12" t="s">
        <v>32</v>
      </c>
      <c r="AX132" s="12" t="s">
        <v>76</v>
      </c>
      <c r="AY132" s="205" t="s">
        <v>148</v>
      </c>
    </row>
    <row r="133" spans="1:65" s="12" customFormat="1">
      <c r="B133" s="194"/>
      <c r="C133" s="195"/>
      <c r="D133" s="196" t="s">
        <v>155</v>
      </c>
      <c r="E133" s="197" t="s">
        <v>1</v>
      </c>
      <c r="F133" s="198" t="s">
        <v>438</v>
      </c>
      <c r="G133" s="195"/>
      <c r="H133" s="199">
        <v>1.9139999999999999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155</v>
      </c>
      <c r="AU133" s="205" t="s">
        <v>85</v>
      </c>
      <c r="AV133" s="12" t="s">
        <v>85</v>
      </c>
      <c r="AW133" s="12" t="s">
        <v>32</v>
      </c>
      <c r="AX133" s="12" t="s">
        <v>76</v>
      </c>
      <c r="AY133" s="205" t="s">
        <v>148</v>
      </c>
    </row>
    <row r="134" spans="1:65" s="12" customFormat="1">
      <c r="B134" s="194"/>
      <c r="C134" s="195"/>
      <c r="D134" s="196" t="s">
        <v>155</v>
      </c>
      <c r="E134" s="197" t="s">
        <v>1</v>
      </c>
      <c r="F134" s="198" t="s">
        <v>439</v>
      </c>
      <c r="G134" s="195"/>
      <c r="H134" s="199">
        <v>2.0880000000000001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85</v>
      </c>
      <c r="AV134" s="12" t="s">
        <v>85</v>
      </c>
      <c r="AW134" s="12" t="s">
        <v>32</v>
      </c>
      <c r="AX134" s="12" t="s">
        <v>76</v>
      </c>
      <c r="AY134" s="205" t="s">
        <v>148</v>
      </c>
    </row>
    <row r="135" spans="1:65" s="12" customFormat="1">
      <c r="B135" s="194"/>
      <c r="C135" s="195"/>
      <c r="D135" s="196" t="s">
        <v>155</v>
      </c>
      <c r="E135" s="197" t="s">
        <v>1</v>
      </c>
      <c r="F135" s="198" t="s">
        <v>440</v>
      </c>
      <c r="G135" s="195"/>
      <c r="H135" s="199">
        <v>1.3049999999999999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85</v>
      </c>
      <c r="AV135" s="12" t="s">
        <v>85</v>
      </c>
      <c r="AW135" s="12" t="s">
        <v>32</v>
      </c>
      <c r="AX135" s="12" t="s">
        <v>76</v>
      </c>
      <c r="AY135" s="205" t="s">
        <v>148</v>
      </c>
    </row>
    <row r="136" spans="1:65" s="16" customFormat="1">
      <c r="B136" s="238"/>
      <c r="C136" s="239"/>
      <c r="D136" s="196" t="s">
        <v>155</v>
      </c>
      <c r="E136" s="240" t="s">
        <v>1</v>
      </c>
      <c r="F136" s="241" t="s">
        <v>228</v>
      </c>
      <c r="G136" s="239"/>
      <c r="H136" s="242">
        <v>56.754999999999995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155</v>
      </c>
      <c r="AU136" s="248" t="s">
        <v>85</v>
      </c>
      <c r="AV136" s="16" t="s">
        <v>93</v>
      </c>
      <c r="AW136" s="16" t="s">
        <v>32</v>
      </c>
      <c r="AX136" s="16" t="s">
        <v>83</v>
      </c>
      <c r="AY136" s="248" t="s">
        <v>148</v>
      </c>
    </row>
    <row r="137" spans="1:65" s="11" customFormat="1" ht="22.9" customHeight="1">
      <c r="B137" s="166"/>
      <c r="C137" s="167"/>
      <c r="D137" s="168" t="s">
        <v>75</v>
      </c>
      <c r="E137" s="225" t="s">
        <v>247</v>
      </c>
      <c r="F137" s="225" t="s">
        <v>248</v>
      </c>
      <c r="G137" s="167"/>
      <c r="H137" s="167"/>
      <c r="I137" s="170"/>
      <c r="J137" s="226">
        <f>BK137</f>
        <v>0</v>
      </c>
      <c r="K137" s="167"/>
      <c r="L137" s="172"/>
      <c r="M137" s="173"/>
      <c r="N137" s="174"/>
      <c r="O137" s="174"/>
      <c r="P137" s="175">
        <f>SUM(P138:P143)</f>
        <v>0</v>
      </c>
      <c r="Q137" s="174"/>
      <c r="R137" s="175">
        <f>SUM(R138:R143)</f>
        <v>0</v>
      </c>
      <c r="S137" s="174"/>
      <c r="T137" s="176">
        <f>SUM(T138:T143)</f>
        <v>0</v>
      </c>
      <c r="AR137" s="177" t="s">
        <v>83</v>
      </c>
      <c r="AT137" s="178" t="s">
        <v>75</v>
      </c>
      <c r="AU137" s="178" t="s">
        <v>83</v>
      </c>
      <c r="AY137" s="177" t="s">
        <v>148</v>
      </c>
      <c r="BK137" s="179">
        <f>SUM(BK138:BK143)</f>
        <v>0</v>
      </c>
    </row>
    <row r="138" spans="1:65" s="2" customFormat="1" ht="21.75" customHeight="1">
      <c r="A138" s="35"/>
      <c r="B138" s="36"/>
      <c r="C138" s="180" t="s">
        <v>99</v>
      </c>
      <c r="D138" s="180" t="s">
        <v>149</v>
      </c>
      <c r="E138" s="181" t="s">
        <v>249</v>
      </c>
      <c r="F138" s="182" t="s">
        <v>250</v>
      </c>
      <c r="G138" s="183" t="s">
        <v>251</v>
      </c>
      <c r="H138" s="184">
        <v>136.21199999999999</v>
      </c>
      <c r="I138" s="185"/>
      <c r="J138" s="186">
        <f>ROUND(I138*H138,2)</f>
        <v>0</v>
      </c>
      <c r="K138" s="187"/>
      <c r="L138" s="40"/>
      <c r="M138" s="188" t="s">
        <v>1</v>
      </c>
      <c r="N138" s="189" t="s">
        <v>41</v>
      </c>
      <c r="O138" s="72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93</v>
      </c>
      <c r="AT138" s="192" t="s">
        <v>149</v>
      </c>
      <c r="AU138" s="192" t="s">
        <v>85</v>
      </c>
      <c r="AY138" s="18" t="s">
        <v>148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83</v>
      </c>
      <c r="BK138" s="193">
        <f>ROUND(I138*H138,2)</f>
        <v>0</v>
      </c>
      <c r="BL138" s="18" t="s">
        <v>93</v>
      </c>
      <c r="BM138" s="192" t="s">
        <v>427</v>
      </c>
    </row>
    <row r="139" spans="1:65" s="2" customFormat="1" ht="21.75" customHeight="1">
      <c r="A139" s="35"/>
      <c r="B139" s="36"/>
      <c r="C139" s="180" t="s">
        <v>102</v>
      </c>
      <c r="D139" s="180" t="s">
        <v>149</v>
      </c>
      <c r="E139" s="181" t="s">
        <v>257</v>
      </c>
      <c r="F139" s="182" t="s">
        <v>258</v>
      </c>
      <c r="G139" s="183" t="s">
        <v>251</v>
      </c>
      <c r="H139" s="184">
        <v>136.21199999999999</v>
      </c>
      <c r="I139" s="185"/>
      <c r="J139" s="186">
        <f>ROUND(I139*H139,2)</f>
        <v>0</v>
      </c>
      <c r="K139" s="187"/>
      <c r="L139" s="40"/>
      <c r="M139" s="188" t="s">
        <v>1</v>
      </c>
      <c r="N139" s="189" t="s">
        <v>41</v>
      </c>
      <c r="O139" s="72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93</v>
      </c>
      <c r="AT139" s="192" t="s">
        <v>149</v>
      </c>
      <c r="AU139" s="192" t="s">
        <v>85</v>
      </c>
      <c r="AY139" s="18" t="s">
        <v>148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83</v>
      </c>
      <c r="BK139" s="193">
        <f>ROUND(I139*H139,2)</f>
        <v>0</v>
      </c>
      <c r="BL139" s="18" t="s">
        <v>93</v>
      </c>
      <c r="BM139" s="192" t="s">
        <v>441</v>
      </c>
    </row>
    <row r="140" spans="1:65" s="2" customFormat="1" ht="21.75" customHeight="1">
      <c r="A140" s="35"/>
      <c r="B140" s="36"/>
      <c r="C140" s="180" t="s">
        <v>105</v>
      </c>
      <c r="D140" s="180" t="s">
        <v>149</v>
      </c>
      <c r="E140" s="181" t="s">
        <v>260</v>
      </c>
      <c r="F140" s="182" t="s">
        <v>261</v>
      </c>
      <c r="G140" s="183" t="s">
        <v>251</v>
      </c>
      <c r="H140" s="184">
        <v>136.21199999999999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41</v>
      </c>
      <c r="O140" s="72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93</v>
      </c>
      <c r="AT140" s="192" t="s">
        <v>149</v>
      </c>
      <c r="AU140" s="192" t="s">
        <v>85</v>
      </c>
      <c r="AY140" s="18" t="s">
        <v>148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93</v>
      </c>
      <c r="BM140" s="192" t="s">
        <v>429</v>
      </c>
    </row>
    <row r="141" spans="1:65" s="2" customFormat="1" ht="21.75" customHeight="1">
      <c r="A141" s="35"/>
      <c r="B141" s="36"/>
      <c r="C141" s="180" t="s">
        <v>108</v>
      </c>
      <c r="D141" s="180" t="s">
        <v>149</v>
      </c>
      <c r="E141" s="181" t="s">
        <v>263</v>
      </c>
      <c r="F141" s="182" t="s">
        <v>264</v>
      </c>
      <c r="G141" s="183" t="s">
        <v>251</v>
      </c>
      <c r="H141" s="184">
        <v>3269.0880000000002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41</v>
      </c>
      <c r="O141" s="72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93</v>
      </c>
      <c r="AT141" s="192" t="s">
        <v>149</v>
      </c>
      <c r="AU141" s="192" t="s">
        <v>85</v>
      </c>
      <c r="AY141" s="18" t="s">
        <v>148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93</v>
      </c>
      <c r="BM141" s="192" t="s">
        <v>430</v>
      </c>
    </row>
    <row r="142" spans="1:65" s="12" customFormat="1">
      <c r="B142" s="194"/>
      <c r="C142" s="195"/>
      <c r="D142" s="196" t="s">
        <v>155</v>
      </c>
      <c r="E142" s="195"/>
      <c r="F142" s="198" t="s">
        <v>442</v>
      </c>
      <c r="G142" s="195"/>
      <c r="H142" s="199">
        <v>3269.0880000000002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155</v>
      </c>
      <c r="AU142" s="205" t="s">
        <v>85</v>
      </c>
      <c r="AV142" s="12" t="s">
        <v>85</v>
      </c>
      <c r="AW142" s="12" t="s">
        <v>4</v>
      </c>
      <c r="AX142" s="12" t="s">
        <v>83</v>
      </c>
      <c r="AY142" s="205" t="s">
        <v>148</v>
      </c>
    </row>
    <row r="143" spans="1:65" s="2" customFormat="1" ht="33" customHeight="1">
      <c r="A143" s="35"/>
      <c r="B143" s="36"/>
      <c r="C143" s="180" t="s">
        <v>111</v>
      </c>
      <c r="D143" s="180" t="s">
        <v>149</v>
      </c>
      <c r="E143" s="181" t="s">
        <v>267</v>
      </c>
      <c r="F143" s="182" t="s">
        <v>268</v>
      </c>
      <c r="G143" s="183" t="s">
        <v>251</v>
      </c>
      <c r="H143" s="184">
        <v>136.21199999999999</v>
      </c>
      <c r="I143" s="185"/>
      <c r="J143" s="186">
        <f>ROUND(I143*H143,2)</f>
        <v>0</v>
      </c>
      <c r="K143" s="187"/>
      <c r="L143" s="40"/>
      <c r="M143" s="249" t="s">
        <v>1</v>
      </c>
      <c r="N143" s="250" t="s">
        <v>41</v>
      </c>
      <c r="O143" s="25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93</v>
      </c>
      <c r="AT143" s="192" t="s">
        <v>149</v>
      </c>
      <c r="AU143" s="192" t="s">
        <v>85</v>
      </c>
      <c r="AY143" s="18" t="s">
        <v>148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93</v>
      </c>
      <c r="BM143" s="192" t="s">
        <v>432</v>
      </c>
    </row>
    <row r="144" spans="1:65" s="2" customFormat="1" ht="6.95" customHeight="1">
      <c r="A144" s="35"/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IUs7xOODI+oKLWaqZnE9CLWVcyBwF16EI85L3yyEeiCHsC8vDEfpOhleVbB8sOdcTSI3rCP7ysWORGS4ERDKkQ==" saltValue="LVgbQlDKKMn9cpyy97Sl+1Flzf8GnSpQdo/+HvHk6Kcwrjdd4HTHf+VTgOur21lOsI+gmlaHKmKnnoZtRLYTlQ==" spinCount="100000" sheet="1" objects="1" scenarios="1" formatColumns="0" formatRows="0" autoFilter="0"/>
  <autoFilter ref="C119:K14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Titulní stránka</vt:lpstr>
      <vt:lpstr>Rekapitulace stavby</vt:lpstr>
      <vt:lpstr>0 - Ostatní a vedlejší ná...</vt:lpstr>
      <vt:lpstr>1 - SO 01 - Betonová hala</vt:lpstr>
      <vt:lpstr>2 - SO 02 - Ocelová hala</vt:lpstr>
      <vt:lpstr>3 - SO 03 - Hala s přístavky</vt:lpstr>
      <vt:lpstr>4 - SO 04 - Vrátnice</vt:lpstr>
      <vt:lpstr>5 - SO 05 - Sedimentační ...</vt:lpstr>
      <vt:lpstr>6 - SO 06 - Sedimentační ...</vt:lpstr>
      <vt:lpstr>7 - SO 07 - Objekt č. 1</vt:lpstr>
      <vt:lpstr>8 - SO 08 - Objekt č. 2</vt:lpstr>
      <vt:lpstr>9 - SO 09 - Oplocení</vt:lpstr>
      <vt:lpstr>10 - SO 10 - Areálové zpě...</vt:lpstr>
      <vt:lpstr>11 - SO 11 - Areálové roz...</vt:lpstr>
      <vt:lpstr>12 - SO 12 - Ostatní objekty</vt:lpstr>
      <vt:lpstr>13 - SO 13 - Kácení dřevin</vt:lpstr>
      <vt:lpstr>'0 - Ostatní a vedlejší ná...'!Názvy_tisku</vt:lpstr>
      <vt:lpstr>'1 - SO 01 - Betonová hala'!Názvy_tisku</vt:lpstr>
      <vt:lpstr>'10 - SO 10 - Areálové zpě...'!Názvy_tisku</vt:lpstr>
      <vt:lpstr>'11 - SO 11 - Areálové roz...'!Názvy_tisku</vt:lpstr>
      <vt:lpstr>'12 - SO 12 - Ostatní objekty'!Názvy_tisku</vt:lpstr>
      <vt:lpstr>'13 - SO 13 - Kácení dřevin'!Názvy_tisku</vt:lpstr>
      <vt:lpstr>'2 - SO 02 - Ocelová hala'!Názvy_tisku</vt:lpstr>
      <vt:lpstr>'3 - SO 03 - Hala s přístavky'!Názvy_tisku</vt:lpstr>
      <vt:lpstr>'4 - SO 04 - Vrátnice'!Názvy_tisku</vt:lpstr>
      <vt:lpstr>'5 - SO 05 - Sedimentační ...'!Názvy_tisku</vt:lpstr>
      <vt:lpstr>'6 - SO 06 - Sedimentační ...'!Názvy_tisku</vt:lpstr>
      <vt:lpstr>'7 - SO 07 - Objekt č. 1'!Názvy_tisku</vt:lpstr>
      <vt:lpstr>'8 - SO 08 - Objekt č. 2'!Názvy_tisku</vt:lpstr>
      <vt:lpstr>'9 - SO 09 - Oplocení'!Názvy_tisku</vt:lpstr>
      <vt:lpstr>'Rekapitulace stavby'!Názvy_tisku</vt:lpstr>
      <vt:lpstr>'0 - Ostatní a vedlejší ná...'!Oblast_tisku</vt:lpstr>
      <vt:lpstr>'1 - SO 01 - Betonová hala'!Oblast_tisku</vt:lpstr>
      <vt:lpstr>'10 - SO 10 - Areálové zpě...'!Oblast_tisku</vt:lpstr>
      <vt:lpstr>'11 - SO 11 - Areálové roz...'!Oblast_tisku</vt:lpstr>
      <vt:lpstr>'12 - SO 12 - Ostatní objekty'!Oblast_tisku</vt:lpstr>
      <vt:lpstr>'13 - SO 13 - Kácení dřevin'!Oblast_tisku</vt:lpstr>
      <vt:lpstr>'2 - SO 02 - Ocelová hala'!Oblast_tisku</vt:lpstr>
      <vt:lpstr>'3 - SO 03 - Hala s přístavky'!Oblast_tisku</vt:lpstr>
      <vt:lpstr>'4 - SO 04 - Vrátnice'!Oblast_tisku</vt:lpstr>
      <vt:lpstr>'5 - SO 05 - Sedimentační ...'!Oblast_tisku</vt:lpstr>
      <vt:lpstr>'6 - SO 06 - Sedimentační ...'!Oblast_tisku</vt:lpstr>
      <vt:lpstr>'7 - SO 07 - Objekt č. 1'!Oblast_tisku</vt:lpstr>
      <vt:lpstr>'8 - SO 08 - Objekt č. 2'!Oblast_tisku</vt:lpstr>
      <vt:lpstr>'9 - SO 09 - Oplocení'!Oblast_tisku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Nevyjel</dc:creator>
  <cp:lastModifiedBy>Jakub Nevyjel</cp:lastModifiedBy>
  <cp:lastPrinted>2021-09-16T07:21:12Z</cp:lastPrinted>
  <dcterms:created xsi:type="dcterms:W3CDTF">2021-09-16T07:15:11Z</dcterms:created>
  <dcterms:modified xsi:type="dcterms:W3CDTF">2021-09-16T07:21:30Z</dcterms:modified>
</cp:coreProperties>
</file>